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02_Министерство_финансов_Республики_Коми\metbud\Рейтинг открытости\1 МО Рейтинг\Рейтинг МО 2024 год\"/>
    </mc:Choice>
  </mc:AlternateContent>
  <bookViews>
    <workbookView xWindow="0" yWindow="0" windowWidth="14760" windowHeight="10515" tabRatio="932" firstSheet="1" activeTab="1"/>
  </bookViews>
  <sheets>
    <sheet name="Рейтинг" sheetId="12" state="hidden" r:id="rId1"/>
    <sheet name="Рейтинг МО" sheetId="119" r:id="rId2"/>
    <sheet name="Методика" sheetId="31" r:id="rId3"/>
    <sheet name="1.1" sheetId="14" r:id="rId4"/>
    <sheet name="1.2" sheetId="76" r:id="rId5"/>
    <sheet name="1.3" sheetId="77" r:id="rId6"/>
    <sheet name="2.1" sheetId="79" r:id="rId7"/>
    <sheet name="2.2 - старая Методика" sheetId="80" state="hidden" r:id="rId8"/>
    <sheet name="2.2" sheetId="81" r:id="rId9"/>
    <sheet name="3.1" sheetId="82" r:id="rId10"/>
    <sheet name="4.1" sheetId="83" r:id="rId11"/>
    <sheet name="4.2" sheetId="85" r:id="rId12"/>
    <sheet name="4.3" sheetId="86" r:id="rId13"/>
    <sheet name="4.4" sheetId="87" r:id="rId14"/>
    <sheet name="4.5" sheetId="88" r:id="rId15"/>
    <sheet name="4.6" sheetId="89" r:id="rId16"/>
    <sheet name="5.1 - старая Методика" sheetId="90" state="hidden" r:id="rId17"/>
    <sheet name="5.1" sheetId="91" r:id="rId18"/>
    <sheet name="6.1" sheetId="92" r:id="rId19"/>
    <sheet name="7.1" sheetId="93" r:id="rId20"/>
    <sheet name="7.2" sheetId="95" r:id="rId21"/>
    <sheet name="8.1" sheetId="96" r:id="rId22"/>
    <sheet name="8.2" sheetId="97" r:id="rId23"/>
    <sheet name="8.3" sheetId="98" r:id="rId24"/>
    <sheet name="8.4" sheetId="99" r:id="rId25"/>
    <sheet name="9.1" sheetId="100" r:id="rId26"/>
    <sheet name="9.2" sheetId="101" r:id="rId27"/>
    <sheet name="9.3" sheetId="102" r:id="rId28"/>
    <sheet name="9.4" sheetId="103" r:id="rId29"/>
    <sheet name="9.5" sheetId="104" r:id="rId30"/>
    <sheet name="9.6" sheetId="105" r:id="rId31"/>
    <sheet name="10.1" sheetId="106" r:id="rId32"/>
    <sheet name="10.2" sheetId="107" r:id="rId33"/>
    <sheet name="11.1" sheetId="108" r:id="rId34"/>
    <sheet name="11.2" sheetId="109" r:id="rId35"/>
    <sheet name="11.4" sheetId="111" r:id="rId36"/>
    <sheet name="11.3" sheetId="110" r:id="rId37"/>
    <sheet name="12.1" sheetId="112" r:id="rId38"/>
    <sheet name="13.1" sheetId="113" r:id="rId39"/>
    <sheet name="13.2" sheetId="114" r:id="rId40"/>
    <sheet name="13.3" sheetId="115" r:id="rId41"/>
    <sheet name="14.1" sheetId="116" r:id="rId42"/>
  </sheets>
  <externalReferences>
    <externalReference r:id="rId43"/>
    <externalReference r:id="rId44"/>
    <externalReference r:id="rId45"/>
  </externalReferences>
  <definedNames>
    <definedName name="_xlnm._FilterDatabase" localSheetId="3" hidden="1">'1.1'!$A$6:$I$27</definedName>
    <definedName name="_xlnm._FilterDatabase" localSheetId="4" hidden="1">'1.2'!$A$6:$G$27</definedName>
    <definedName name="_xlnm._FilterDatabase" localSheetId="5" hidden="1">'1.3'!$A$6:$G$27</definedName>
    <definedName name="_xlnm._FilterDatabase" localSheetId="31" hidden="1">'10.1'!$A$6:$D$27</definedName>
    <definedName name="_xlnm._FilterDatabase" localSheetId="32" hidden="1">'10.2'!$A$7:$D$28</definedName>
    <definedName name="_xlnm._FilterDatabase" localSheetId="33" hidden="1">'11.1'!$A$7:$D$28</definedName>
    <definedName name="_xlnm._FilterDatabase" localSheetId="34" hidden="1">'11.2'!$A$6:$D$27</definedName>
    <definedName name="_xlnm._FilterDatabase" localSheetId="36" hidden="1">'11.3'!$A$6:$D$27</definedName>
    <definedName name="_xlnm._FilterDatabase" localSheetId="35" hidden="1">'11.4'!$A$7:$D$28</definedName>
    <definedName name="_xlnm._FilterDatabase" localSheetId="37" hidden="1">'12.1'!$A$6:$L$27</definedName>
    <definedName name="_xlnm._FilterDatabase" localSheetId="38" hidden="1">'13.1'!$A$7:$J$28</definedName>
    <definedName name="_xlnm._FilterDatabase" localSheetId="39" hidden="1">'13.2'!$A$7:$F$28</definedName>
    <definedName name="_xlnm._FilterDatabase" localSheetId="40" hidden="1">'13.3'!$A$6:$L$27</definedName>
    <definedName name="_xlnm._FilterDatabase" localSheetId="6" hidden="1">'2.1'!$A$7:$D$28</definedName>
    <definedName name="_xlnm._FilterDatabase" localSheetId="8" hidden="1">'2.2'!$A$7:$D$28</definedName>
    <definedName name="_xlnm._FilterDatabase" localSheetId="7" hidden="1">'2.2 - старая Методика'!$A$7:$D$28</definedName>
    <definedName name="_xlnm._FilterDatabase" localSheetId="9" hidden="1">'3.1'!$A$6:$Q$27</definedName>
    <definedName name="_xlnm._FilterDatabase" localSheetId="10" hidden="1">'4.1'!$A$7:$H$28</definedName>
    <definedName name="_xlnm._FilterDatabase" localSheetId="11" hidden="1">'4.2'!$A$7:$O$28</definedName>
    <definedName name="_xlnm._FilterDatabase" localSheetId="12" hidden="1">'4.3'!$A$7:$M$28</definedName>
    <definedName name="_xlnm._FilterDatabase" localSheetId="13" hidden="1">'4.4'!$A$7:$M$28</definedName>
    <definedName name="_xlnm._FilterDatabase" localSheetId="14" hidden="1">'4.5'!$A$7:$G$28</definedName>
    <definedName name="_xlnm._FilterDatabase" localSheetId="15" hidden="1">'4.6'!$A$7:$J$28</definedName>
    <definedName name="_xlnm._FilterDatabase" localSheetId="17" hidden="1">'5.1'!$A$7:$D$28</definedName>
    <definedName name="_xlnm._FilterDatabase" localSheetId="16" hidden="1">'5.1 - старая Методика'!$A$7:$D$28</definedName>
    <definedName name="_xlnm._FilterDatabase" localSheetId="18" hidden="1">'6.1'!$A$7:$T$28</definedName>
    <definedName name="_xlnm._FilterDatabase" localSheetId="19" hidden="1">'7.1'!$A$7:$F$28</definedName>
    <definedName name="_xlnm._FilterDatabase" localSheetId="20" hidden="1">'7.2'!$A$6:$L$27</definedName>
    <definedName name="_xlnm._FilterDatabase" localSheetId="21" hidden="1">'8.1'!$A$6:$H$27</definedName>
    <definedName name="_xlnm._FilterDatabase" localSheetId="22" hidden="1">'8.2'!$A$6:$H$27</definedName>
    <definedName name="_xlnm._FilterDatabase" localSheetId="23" hidden="1">'8.3'!$A$6:$H$27</definedName>
    <definedName name="_xlnm._FilterDatabase" localSheetId="24" hidden="1">'8.4'!$A$7:$D$28</definedName>
    <definedName name="_xlnm._FilterDatabase" localSheetId="25" hidden="1">'9.1'!$A$6:$D$27</definedName>
    <definedName name="_xlnm._FilterDatabase" localSheetId="26" hidden="1">'9.2'!$A$6:$D$27</definedName>
    <definedName name="_xlnm._FilterDatabase" localSheetId="27" hidden="1">'9.3'!$A$6:$D$27</definedName>
    <definedName name="_xlnm._FilterDatabase" localSheetId="28" hidden="1">'9.4'!$A$7:$D$28</definedName>
    <definedName name="_xlnm._FilterDatabase" localSheetId="29" hidden="1">'9.5'!$A$6:$D$27</definedName>
    <definedName name="_xlnm._FilterDatabase" localSheetId="30" hidden="1">'9.6'!$A$6:$D$27</definedName>
    <definedName name="sub_184133" localSheetId="2">Методика!#REF!</definedName>
    <definedName name="Выбор_1.1" localSheetId="37">'[1]1.1'!$C$5:$C$8</definedName>
    <definedName name="Выбор_1.1" localSheetId="38">'[1]1.1'!$C$5:$C$8</definedName>
    <definedName name="Выбор_1.1" localSheetId="39">'[1]1.1'!$C$5:$C$8</definedName>
    <definedName name="Выбор_1.1" localSheetId="40">'[1]1.1'!$C$5:$C$8</definedName>
    <definedName name="Выбор_1.1" localSheetId="9">'[2]1.1'!$C$5:$C$8</definedName>
    <definedName name="Выбор_1.1" localSheetId="10">'[2]1.1'!$C$5:$C$8</definedName>
    <definedName name="Выбор_1.1" localSheetId="11">'[2]1.1'!$C$5:$C$8</definedName>
    <definedName name="Выбор_1.1" localSheetId="12">'[2]1.1'!$C$5:$C$8</definedName>
    <definedName name="Выбор_1.1" localSheetId="13">'[2]1.1'!$C$5:$C$8</definedName>
    <definedName name="Выбор_1.1" localSheetId="14">'[2]1.1'!$C$5:$C$8</definedName>
    <definedName name="Выбор_1.1" localSheetId="15">'[2]1.1'!$C$5:$C$8</definedName>
    <definedName name="Выбор_1.1" localSheetId="18">'[2]1.1'!$C$5:$C$8</definedName>
    <definedName name="Выбор_1.1" localSheetId="19">'[2]1.1'!$C$5:$C$8</definedName>
    <definedName name="Выбор_1.1" localSheetId="20">'[2]1.1'!$C$5:$C$8</definedName>
    <definedName name="Выбор_1.1">'[3]1.1'!$C$5:$C$8</definedName>
    <definedName name="Выбор_3.1" localSheetId="31">#REF!</definedName>
    <definedName name="Выбор_3.1" localSheetId="32">#REF!</definedName>
    <definedName name="Выбор_3.1" localSheetId="33">#REF!</definedName>
    <definedName name="Выбор_3.1" localSheetId="34">#REF!</definedName>
    <definedName name="Выбор_3.1" localSheetId="36">#REF!</definedName>
    <definedName name="Выбор_3.1" localSheetId="35">#REF!</definedName>
    <definedName name="Выбор_3.1" localSheetId="37">'12.1'!#REF!</definedName>
    <definedName name="Выбор_3.1" localSheetId="38">'13.1'!#REF!</definedName>
    <definedName name="Выбор_3.1" localSheetId="39">'13.2'!#REF!</definedName>
    <definedName name="Выбор_3.1" localSheetId="40">'13.3'!#REF!</definedName>
    <definedName name="Выбор_3.1" localSheetId="10">'4.1'!#REF!</definedName>
    <definedName name="Выбор_3.1" localSheetId="11">'4.2'!#REF!</definedName>
    <definedName name="Выбор_3.1" localSheetId="12">'4.3'!#REF!</definedName>
    <definedName name="Выбор_3.1" localSheetId="13">'4.4'!#REF!</definedName>
    <definedName name="Выбор_3.1" localSheetId="14">'4.5'!#REF!</definedName>
    <definedName name="Выбор_3.1" localSheetId="15">'4.6'!#REF!</definedName>
    <definedName name="Выбор_3.1" localSheetId="17">'3.1'!#REF!</definedName>
    <definedName name="Выбор_3.1" localSheetId="16">'3.1'!#REF!</definedName>
    <definedName name="Выбор_3.1" localSheetId="18">'6.1'!#REF!</definedName>
    <definedName name="Выбор_3.1" localSheetId="19">'7.1'!#REF!</definedName>
    <definedName name="Выбор_3.1" localSheetId="20">'7.2'!#REF!</definedName>
    <definedName name="Выбор_3.1" localSheetId="26">#REF!</definedName>
    <definedName name="Выбор_3.1" localSheetId="27">#REF!</definedName>
    <definedName name="Выбор_3.1" localSheetId="28">#REF!</definedName>
    <definedName name="Выбор_3.1" localSheetId="29">#REF!</definedName>
    <definedName name="Выбор_3.1" localSheetId="30">#REF!</definedName>
    <definedName name="Выбор_3.1">'3.1'!#REF!</definedName>
    <definedName name="Выбор_3.2" localSheetId="31">#REF!</definedName>
    <definedName name="Выбор_3.2" localSheetId="32">#REF!</definedName>
    <definedName name="Выбор_3.2" localSheetId="33">#REF!</definedName>
    <definedName name="Выбор_3.2" localSheetId="34">#REF!</definedName>
    <definedName name="Выбор_3.2" localSheetId="36">#REF!</definedName>
    <definedName name="Выбор_3.2" localSheetId="35">#REF!</definedName>
    <definedName name="Выбор_3.2" localSheetId="37">#REF!</definedName>
    <definedName name="Выбор_3.2" localSheetId="38">#REF!</definedName>
    <definedName name="Выбор_3.2" localSheetId="39">#REF!</definedName>
    <definedName name="Выбор_3.2" localSheetId="40">#REF!</definedName>
    <definedName name="Выбор_3.2" localSheetId="10">#REF!</definedName>
    <definedName name="Выбор_3.2" localSheetId="11">#REF!</definedName>
    <definedName name="Выбор_3.2" localSheetId="12">#REF!</definedName>
    <definedName name="Выбор_3.2" localSheetId="13">#REF!</definedName>
    <definedName name="Выбор_3.2" localSheetId="14">#REF!</definedName>
    <definedName name="Выбор_3.2" localSheetId="15">#REF!</definedName>
    <definedName name="Выбор_3.2" localSheetId="17">#REF!</definedName>
    <definedName name="Выбор_3.2" localSheetId="16">#REF!</definedName>
    <definedName name="Выбор_3.2" localSheetId="18">#REF!</definedName>
    <definedName name="Выбор_3.2" localSheetId="19">#REF!</definedName>
    <definedName name="Выбор_3.2" localSheetId="20">#REF!</definedName>
    <definedName name="Выбор_3.2" localSheetId="26">#REF!</definedName>
    <definedName name="Выбор_3.2" localSheetId="27">#REF!</definedName>
    <definedName name="Выбор_3.2" localSheetId="28">#REF!</definedName>
    <definedName name="Выбор_3.2" localSheetId="29">#REF!</definedName>
    <definedName name="Выбор_3.2" localSheetId="30">#REF!</definedName>
    <definedName name="Выбор_3.2">#REF!</definedName>
    <definedName name="Выбор_3.3" localSheetId="31">#REF!</definedName>
    <definedName name="Выбор_3.3" localSheetId="32">#REF!</definedName>
    <definedName name="Выбор_3.3" localSheetId="33">#REF!</definedName>
    <definedName name="Выбор_3.3" localSheetId="34">#REF!</definedName>
    <definedName name="Выбор_3.3" localSheetId="36">#REF!</definedName>
    <definedName name="Выбор_3.3" localSheetId="35">#REF!</definedName>
    <definedName name="Выбор_3.3" localSheetId="37">#REF!</definedName>
    <definedName name="Выбор_3.3" localSheetId="38">#REF!</definedName>
    <definedName name="Выбор_3.3" localSheetId="39">#REF!</definedName>
    <definedName name="Выбор_3.3" localSheetId="40">#REF!</definedName>
    <definedName name="Выбор_3.3" localSheetId="10">#REF!</definedName>
    <definedName name="Выбор_3.3" localSheetId="11">#REF!</definedName>
    <definedName name="Выбор_3.3" localSheetId="12">#REF!</definedName>
    <definedName name="Выбор_3.3" localSheetId="13">#REF!</definedName>
    <definedName name="Выбор_3.3" localSheetId="14">#REF!</definedName>
    <definedName name="Выбор_3.3" localSheetId="15">#REF!</definedName>
    <definedName name="Выбор_3.3" localSheetId="17">#REF!</definedName>
    <definedName name="Выбор_3.3" localSheetId="16">#REF!</definedName>
    <definedName name="Выбор_3.3" localSheetId="18">#REF!</definedName>
    <definedName name="Выбор_3.3" localSheetId="19">#REF!</definedName>
    <definedName name="Выбор_3.3" localSheetId="20">#REF!</definedName>
    <definedName name="Выбор_3.3" localSheetId="26">#REF!</definedName>
    <definedName name="Выбор_3.3" localSheetId="27">#REF!</definedName>
    <definedName name="Выбор_3.3" localSheetId="28">#REF!</definedName>
    <definedName name="Выбор_3.3" localSheetId="29">#REF!</definedName>
    <definedName name="Выбор_3.3" localSheetId="30">#REF!</definedName>
    <definedName name="Выбор_3.3">#REF!</definedName>
    <definedName name="Выбор_3.4" localSheetId="31">#REF!</definedName>
    <definedName name="Выбор_3.4" localSheetId="32">#REF!</definedName>
    <definedName name="Выбор_3.4" localSheetId="33">#REF!</definedName>
    <definedName name="Выбор_3.4" localSheetId="34">#REF!</definedName>
    <definedName name="Выбор_3.4" localSheetId="36">#REF!</definedName>
    <definedName name="Выбор_3.4" localSheetId="35">#REF!</definedName>
    <definedName name="Выбор_3.4" localSheetId="37">#REF!</definedName>
    <definedName name="Выбор_3.4" localSheetId="38">#REF!</definedName>
    <definedName name="Выбор_3.4" localSheetId="39">#REF!</definedName>
    <definedName name="Выбор_3.4" localSheetId="40">#REF!</definedName>
    <definedName name="Выбор_3.4" localSheetId="10">#REF!</definedName>
    <definedName name="Выбор_3.4" localSheetId="11">#REF!</definedName>
    <definedName name="Выбор_3.4" localSheetId="12">#REF!</definedName>
    <definedName name="Выбор_3.4" localSheetId="13">#REF!</definedName>
    <definedName name="Выбор_3.4" localSheetId="14">#REF!</definedName>
    <definedName name="Выбор_3.4" localSheetId="15">#REF!</definedName>
    <definedName name="Выбор_3.4" localSheetId="17">#REF!</definedName>
    <definedName name="Выбор_3.4" localSheetId="16">#REF!</definedName>
    <definedName name="Выбор_3.4" localSheetId="18">#REF!</definedName>
    <definedName name="Выбор_3.4" localSheetId="19">#REF!</definedName>
    <definedName name="Выбор_3.4" localSheetId="20">#REF!</definedName>
    <definedName name="Выбор_3.4" localSheetId="26">#REF!</definedName>
    <definedName name="Выбор_3.4" localSheetId="27">#REF!</definedName>
    <definedName name="Выбор_3.4" localSheetId="28">#REF!</definedName>
    <definedName name="Выбор_3.4" localSheetId="29">#REF!</definedName>
    <definedName name="Выбор_3.4" localSheetId="30">#REF!</definedName>
    <definedName name="Выбор_3.4">#REF!</definedName>
    <definedName name="Выбор_3.5" localSheetId="31">#REF!</definedName>
    <definedName name="Выбор_3.5" localSheetId="32">#REF!</definedName>
    <definedName name="Выбор_3.5" localSheetId="33">#REF!</definedName>
    <definedName name="Выбор_3.5" localSheetId="34">#REF!</definedName>
    <definedName name="Выбор_3.5" localSheetId="36">#REF!</definedName>
    <definedName name="Выбор_3.5" localSheetId="35">#REF!</definedName>
    <definedName name="Выбор_3.5" localSheetId="37">#REF!</definedName>
    <definedName name="Выбор_3.5" localSheetId="38">#REF!</definedName>
    <definedName name="Выбор_3.5" localSheetId="39">#REF!</definedName>
    <definedName name="Выбор_3.5" localSheetId="40">#REF!</definedName>
    <definedName name="Выбор_3.5" localSheetId="10">#REF!</definedName>
    <definedName name="Выбор_3.5" localSheetId="11">#REF!</definedName>
    <definedName name="Выбор_3.5" localSheetId="12">#REF!</definedName>
    <definedName name="Выбор_3.5" localSheetId="13">#REF!</definedName>
    <definedName name="Выбор_3.5" localSheetId="14">#REF!</definedName>
    <definedName name="Выбор_3.5" localSheetId="15">#REF!</definedName>
    <definedName name="Выбор_3.5" localSheetId="17">#REF!</definedName>
    <definedName name="Выбор_3.5" localSheetId="16">#REF!</definedName>
    <definedName name="Выбор_3.5" localSheetId="18">#REF!</definedName>
    <definedName name="Выбор_3.5" localSheetId="19">#REF!</definedName>
    <definedName name="Выбор_3.5" localSheetId="20">#REF!</definedName>
    <definedName name="Выбор_3.5" localSheetId="26">#REF!</definedName>
    <definedName name="Выбор_3.5" localSheetId="27">#REF!</definedName>
    <definedName name="Выбор_3.5" localSheetId="28">#REF!</definedName>
    <definedName name="Выбор_3.5" localSheetId="29">#REF!</definedName>
    <definedName name="Выбор_3.5" localSheetId="30">#REF!</definedName>
    <definedName name="Выбор_3.5">#REF!</definedName>
    <definedName name="Выбор_3.6" localSheetId="31">#REF!</definedName>
    <definedName name="Выбор_3.6" localSheetId="32">#REF!</definedName>
    <definedName name="Выбор_3.6" localSheetId="33">#REF!</definedName>
    <definedName name="Выбор_3.6" localSheetId="34">#REF!</definedName>
    <definedName name="Выбор_3.6" localSheetId="36">#REF!</definedName>
    <definedName name="Выбор_3.6" localSheetId="35">#REF!</definedName>
    <definedName name="Выбор_3.6" localSheetId="37">#REF!</definedName>
    <definedName name="Выбор_3.6" localSheetId="38">#REF!</definedName>
    <definedName name="Выбор_3.6" localSheetId="39">#REF!</definedName>
    <definedName name="Выбор_3.6" localSheetId="40">#REF!</definedName>
    <definedName name="Выбор_3.6" localSheetId="10">#REF!</definedName>
    <definedName name="Выбор_3.6" localSheetId="11">#REF!</definedName>
    <definedName name="Выбор_3.6" localSheetId="12">#REF!</definedName>
    <definedName name="Выбор_3.6" localSheetId="13">#REF!</definedName>
    <definedName name="Выбор_3.6" localSheetId="14">#REF!</definedName>
    <definedName name="Выбор_3.6" localSheetId="15">#REF!</definedName>
    <definedName name="Выбор_3.6" localSheetId="17">#REF!</definedName>
    <definedName name="Выбор_3.6" localSheetId="16">#REF!</definedName>
    <definedName name="Выбор_3.6" localSheetId="18">#REF!</definedName>
    <definedName name="Выбор_3.6" localSheetId="19">#REF!</definedName>
    <definedName name="Выбор_3.6" localSheetId="20">#REF!</definedName>
    <definedName name="Выбор_3.6" localSheetId="26">#REF!</definedName>
    <definedName name="Выбор_3.6" localSheetId="27">#REF!</definedName>
    <definedName name="Выбор_3.6" localSheetId="28">#REF!</definedName>
    <definedName name="Выбор_3.6" localSheetId="29">#REF!</definedName>
    <definedName name="Выбор_3.6" localSheetId="30">#REF!</definedName>
    <definedName name="Выбор_3.6">#REF!</definedName>
    <definedName name="Выбор_3.7" localSheetId="31">#REF!</definedName>
    <definedName name="Выбор_3.7" localSheetId="32">#REF!</definedName>
    <definedName name="Выбор_3.7" localSheetId="33">#REF!</definedName>
    <definedName name="Выбор_3.7" localSheetId="34">#REF!</definedName>
    <definedName name="Выбор_3.7" localSheetId="36">#REF!</definedName>
    <definedName name="Выбор_3.7" localSheetId="35">#REF!</definedName>
    <definedName name="Выбор_3.7" localSheetId="37">#REF!</definedName>
    <definedName name="Выбор_3.7" localSheetId="38">#REF!</definedName>
    <definedName name="Выбор_3.7" localSheetId="39">#REF!</definedName>
    <definedName name="Выбор_3.7" localSheetId="40">#REF!</definedName>
    <definedName name="Выбор_3.7" localSheetId="10">#REF!</definedName>
    <definedName name="Выбор_3.7" localSheetId="11">#REF!</definedName>
    <definedName name="Выбор_3.7" localSheetId="12">#REF!</definedName>
    <definedName name="Выбор_3.7" localSheetId="13">#REF!</definedName>
    <definedName name="Выбор_3.7" localSheetId="14">#REF!</definedName>
    <definedName name="Выбор_3.7" localSheetId="15">#REF!</definedName>
    <definedName name="Выбор_3.7" localSheetId="17">#REF!</definedName>
    <definedName name="Выбор_3.7" localSheetId="16">#REF!</definedName>
    <definedName name="Выбор_3.7" localSheetId="18">#REF!</definedName>
    <definedName name="Выбор_3.7" localSheetId="19">#REF!</definedName>
    <definedName name="Выбор_3.7" localSheetId="20">#REF!</definedName>
    <definedName name="Выбор_3.7" localSheetId="26">#REF!</definedName>
    <definedName name="Выбор_3.7" localSheetId="27">#REF!</definedName>
    <definedName name="Выбор_3.7" localSheetId="28">#REF!</definedName>
    <definedName name="Выбор_3.7" localSheetId="29">#REF!</definedName>
    <definedName name="Выбор_3.7" localSheetId="30">#REF!</definedName>
    <definedName name="Выбор_3.7">#REF!</definedName>
    <definedName name="Выбор_3.8" localSheetId="31">#REF!</definedName>
    <definedName name="Выбор_3.8" localSheetId="32">#REF!</definedName>
    <definedName name="Выбор_3.8" localSheetId="33">#REF!</definedName>
    <definedName name="Выбор_3.8" localSheetId="34">#REF!</definedName>
    <definedName name="Выбор_3.8" localSheetId="36">#REF!</definedName>
    <definedName name="Выбор_3.8" localSheetId="35">#REF!</definedName>
    <definedName name="Выбор_3.8" localSheetId="37">#REF!</definedName>
    <definedName name="Выбор_3.8" localSheetId="38">#REF!</definedName>
    <definedName name="Выбор_3.8" localSheetId="39">#REF!</definedName>
    <definedName name="Выбор_3.8" localSheetId="40">#REF!</definedName>
    <definedName name="Выбор_3.8" localSheetId="10">#REF!</definedName>
    <definedName name="Выбор_3.8" localSheetId="11">#REF!</definedName>
    <definedName name="Выбор_3.8" localSheetId="12">#REF!</definedName>
    <definedName name="Выбор_3.8" localSheetId="13">#REF!</definedName>
    <definedName name="Выбор_3.8" localSheetId="14">#REF!</definedName>
    <definedName name="Выбор_3.8" localSheetId="15">#REF!</definedName>
    <definedName name="Выбор_3.8" localSheetId="17">#REF!</definedName>
    <definedName name="Выбор_3.8" localSheetId="16">#REF!</definedName>
    <definedName name="Выбор_3.8" localSheetId="18">#REF!</definedName>
    <definedName name="Выбор_3.8" localSheetId="19">#REF!</definedName>
    <definedName name="Выбор_3.8" localSheetId="20">#REF!</definedName>
    <definedName name="Выбор_3.8" localSheetId="26">#REF!</definedName>
    <definedName name="Выбор_3.8" localSheetId="27">#REF!</definedName>
    <definedName name="Выбор_3.8" localSheetId="28">#REF!</definedName>
    <definedName name="Выбор_3.8" localSheetId="29">#REF!</definedName>
    <definedName name="Выбор_3.8" localSheetId="30">#REF!</definedName>
    <definedName name="Выбор_3.8">#REF!</definedName>
    <definedName name="Выбор_4.4" localSheetId="31">#REF!</definedName>
    <definedName name="Выбор_4.4" localSheetId="32">#REF!</definedName>
    <definedName name="Выбор_4.4" localSheetId="33">#REF!</definedName>
    <definedName name="Выбор_4.4" localSheetId="34">#REF!</definedName>
    <definedName name="Выбор_4.4" localSheetId="36">#REF!</definedName>
    <definedName name="Выбор_4.4" localSheetId="35">#REF!</definedName>
    <definedName name="Выбор_4.4" localSheetId="37">#REF!</definedName>
    <definedName name="Выбор_4.4" localSheetId="38">#REF!</definedName>
    <definedName name="Выбор_4.4" localSheetId="39">#REF!</definedName>
    <definedName name="Выбор_4.4" localSheetId="40">#REF!</definedName>
    <definedName name="Выбор_4.4" localSheetId="10">#REF!</definedName>
    <definedName name="Выбор_4.4" localSheetId="11">#REF!</definedName>
    <definedName name="Выбор_4.4" localSheetId="12">#REF!</definedName>
    <definedName name="Выбор_4.4" localSheetId="13">#REF!</definedName>
    <definedName name="Выбор_4.4" localSheetId="14">#REF!</definedName>
    <definedName name="Выбор_4.4" localSheetId="15">#REF!</definedName>
    <definedName name="Выбор_4.4" localSheetId="17">#REF!</definedName>
    <definedName name="Выбор_4.4" localSheetId="16">#REF!</definedName>
    <definedName name="Выбор_4.4" localSheetId="18">#REF!</definedName>
    <definedName name="Выбор_4.4" localSheetId="19">#REF!</definedName>
    <definedName name="Выбор_4.4" localSheetId="20">#REF!</definedName>
    <definedName name="Выбор_4.4" localSheetId="26">#REF!</definedName>
    <definedName name="Выбор_4.4" localSheetId="27">#REF!</definedName>
    <definedName name="Выбор_4.4" localSheetId="28">#REF!</definedName>
    <definedName name="Выбор_4.4" localSheetId="29">#REF!</definedName>
    <definedName name="Выбор_4.4" localSheetId="30">#REF!</definedName>
    <definedName name="Выбор_4.4">#REF!</definedName>
    <definedName name="_xlnm.Print_Titles" localSheetId="3">'1.1'!$3:$4</definedName>
    <definedName name="_xlnm.Print_Titles" localSheetId="4">'1.2'!$3:$4</definedName>
    <definedName name="_xlnm.Print_Titles" localSheetId="5">'1.3'!$3:$4</definedName>
    <definedName name="_xlnm.Print_Titles" localSheetId="31">'10.1'!$3:$4</definedName>
    <definedName name="_xlnm.Print_Titles" localSheetId="32">'10.2'!$3:$4</definedName>
    <definedName name="_xlnm.Print_Titles" localSheetId="33">'11.1'!$3:$4</definedName>
    <definedName name="_xlnm.Print_Titles" localSheetId="34">'11.2'!$3:$4</definedName>
    <definedName name="_xlnm.Print_Titles" localSheetId="36">'11.3'!$3:$4</definedName>
    <definedName name="_xlnm.Print_Titles" localSheetId="35">'11.4'!$3:$4</definedName>
    <definedName name="_xlnm.Print_Titles" localSheetId="37">'12.1'!$A:$A,'12.1'!#REF!</definedName>
    <definedName name="_xlnm.Print_Titles" localSheetId="38">'13.1'!$A:$A,'13.1'!#REF!</definedName>
    <definedName name="_xlnm.Print_Titles" localSheetId="39">'13.2'!$A:$A,'13.2'!#REF!</definedName>
    <definedName name="_xlnm.Print_Titles" localSheetId="40">'13.3'!$A:$A,'13.3'!#REF!</definedName>
    <definedName name="_xlnm.Print_Titles" localSheetId="6">'2.1'!$2:$3</definedName>
    <definedName name="_xlnm.Print_Titles" localSheetId="8">'2.2'!$2:$3</definedName>
    <definedName name="_xlnm.Print_Titles" localSheetId="7">'2.2 - старая Методика'!$2:$3</definedName>
    <definedName name="_xlnm.Print_Titles" localSheetId="9">'3.1'!$A:$A,'3.1'!#REF!</definedName>
    <definedName name="_xlnm.Print_Titles" localSheetId="10">'4.1'!$A:$A,'4.1'!#REF!</definedName>
    <definedName name="_xlnm.Print_Titles" localSheetId="11">'4.2'!$A:$A,'4.2'!#REF!</definedName>
    <definedName name="_xlnm.Print_Titles" localSheetId="12">'4.3'!$A:$A,'4.3'!#REF!</definedName>
    <definedName name="_xlnm.Print_Titles" localSheetId="13">'4.4'!$A:$A,'4.4'!#REF!</definedName>
    <definedName name="_xlnm.Print_Titles" localSheetId="14">'4.5'!$A:$A,'4.5'!#REF!</definedName>
    <definedName name="_xlnm.Print_Titles" localSheetId="15">'4.6'!$A:$A,'4.6'!#REF!</definedName>
    <definedName name="_xlnm.Print_Titles" localSheetId="17">'5.1'!$2:$3</definedName>
    <definedName name="_xlnm.Print_Titles" localSheetId="16">'5.1 - старая Методика'!$2:$3</definedName>
    <definedName name="_xlnm.Print_Titles" localSheetId="18">'6.1'!$A:$A,'6.1'!#REF!</definedName>
    <definedName name="_xlnm.Print_Titles" localSheetId="19">'7.1'!$A:$A,'7.1'!#REF!</definedName>
    <definedName name="_xlnm.Print_Titles" localSheetId="20">'7.2'!$A:$A,'7.2'!#REF!</definedName>
    <definedName name="_xlnm.Print_Titles" localSheetId="21">'8.1'!$3:$4</definedName>
    <definedName name="_xlnm.Print_Titles" localSheetId="22">'8.2'!$3:$4</definedName>
    <definedName name="_xlnm.Print_Titles" localSheetId="23">'8.3'!$3:$4</definedName>
    <definedName name="_xlnm.Print_Titles" localSheetId="24">'8.4'!$3:$4</definedName>
    <definedName name="_xlnm.Print_Titles" localSheetId="25">'9.1'!$3:$4</definedName>
    <definedName name="_xlnm.Print_Titles" localSheetId="26">'9.2'!$3:$4</definedName>
    <definedName name="_xlnm.Print_Titles" localSheetId="27">'9.3'!$3:$4</definedName>
    <definedName name="_xlnm.Print_Titles" localSheetId="28">'9.4'!$3:$4</definedName>
    <definedName name="_xlnm.Print_Titles" localSheetId="29">'9.5'!$3:$4</definedName>
    <definedName name="_xlnm.Print_Titles" localSheetId="30">'9.6'!$3:$4</definedName>
    <definedName name="_xlnm.Print_Titles" localSheetId="2">Методика!$2:$3</definedName>
    <definedName name="_xlnm.Print_Titles" localSheetId="0">Рейтинг!$A:$A,Рейтинг!$3:$5</definedName>
    <definedName name="_xlnm.Print_Area" localSheetId="3">'1.1'!$A$1:$I$27</definedName>
    <definedName name="_xlnm.Print_Area" localSheetId="4">'1.2'!$A$1:$G$27</definedName>
    <definedName name="_xlnm.Print_Area" localSheetId="5">'1.3'!$A$1:$G$27</definedName>
    <definedName name="_xlnm.Print_Area" localSheetId="31">'10.1'!$A$1:$D$27</definedName>
    <definedName name="_xlnm.Print_Area" localSheetId="32">'10.2'!$A$1:$D$28</definedName>
    <definedName name="_xlnm.Print_Area" localSheetId="33">'11.1'!$A$1:$D$28</definedName>
    <definedName name="_xlnm.Print_Area" localSheetId="34">'11.2'!$A$1:$D$27</definedName>
    <definedName name="_xlnm.Print_Area" localSheetId="36">'11.3'!$A$1:$D$27</definedName>
    <definedName name="_xlnm.Print_Area" localSheetId="35">'11.4'!$A$1:$D$28</definedName>
    <definedName name="_xlnm.Print_Area" localSheetId="37">'12.1'!$A$1:$L$27</definedName>
    <definedName name="_xlnm.Print_Area" localSheetId="38">'13.1'!$A$1:$J$28</definedName>
    <definedName name="_xlnm.Print_Area" localSheetId="39">'13.2'!$A$1:$F$28</definedName>
    <definedName name="_xlnm.Print_Area" localSheetId="40">'13.3'!$A$1:$L$27</definedName>
    <definedName name="_xlnm.Print_Area" localSheetId="6">'2.1'!$A$1:$D$28</definedName>
    <definedName name="_xlnm.Print_Area" localSheetId="8">'2.2'!$A$1:$D$28</definedName>
    <definedName name="_xlnm.Print_Area" localSheetId="7">'2.2 - старая Методика'!$A$1:$D$28</definedName>
    <definedName name="_xlnm.Print_Area" localSheetId="9">'3.1'!$A$1:$Q$27</definedName>
    <definedName name="_xlnm.Print_Area" localSheetId="10">'4.1'!$A$1:$H$28</definedName>
    <definedName name="_xlnm.Print_Area" localSheetId="11">'4.2'!$A$1:$O$28</definedName>
    <definedName name="_xlnm.Print_Area" localSheetId="12">'4.3'!$A$1:$M$28</definedName>
    <definedName name="_xlnm.Print_Area" localSheetId="13">'4.4'!$A$1:$M$28</definedName>
    <definedName name="_xlnm.Print_Area" localSheetId="14">'4.5'!$A$1:$G$28</definedName>
    <definedName name="_xlnm.Print_Area" localSheetId="15">'4.6'!$A$1:$J$28</definedName>
    <definedName name="_xlnm.Print_Area" localSheetId="17">'5.1'!$A$1:$D$28</definedName>
    <definedName name="_xlnm.Print_Area" localSheetId="16">'5.1 - старая Методика'!$A$1:$D$28</definedName>
    <definedName name="_xlnm.Print_Area" localSheetId="18">'6.1'!$A$1:$T$28</definedName>
    <definedName name="_xlnm.Print_Area" localSheetId="19">'7.1'!$A$1:$F$28</definedName>
    <definedName name="_xlnm.Print_Area" localSheetId="20">'7.2'!$A$1:$L$27</definedName>
    <definedName name="_xlnm.Print_Area" localSheetId="21">'8.1'!$A$1:$H$27</definedName>
    <definedName name="_xlnm.Print_Area" localSheetId="22">'8.2'!$A$1:$H$27</definedName>
    <definedName name="_xlnm.Print_Area" localSheetId="23">'8.3'!$A$1:$H$27</definedName>
    <definedName name="_xlnm.Print_Area" localSheetId="24">'8.4'!$A$1:$D$28</definedName>
    <definedName name="_xlnm.Print_Area" localSheetId="25">'9.1'!$A$1:$D$27</definedName>
    <definedName name="_xlnm.Print_Area" localSheetId="26">'9.2'!$A$1:$D$27</definedName>
    <definedName name="_xlnm.Print_Area" localSheetId="27">'9.3'!$A$1:$D$27</definedName>
    <definedName name="_xlnm.Print_Area" localSheetId="28">'9.4'!$A$1:$D$28</definedName>
    <definedName name="_xlnm.Print_Area" localSheetId="29">'9.5'!$A$1:$D$27</definedName>
    <definedName name="_xlnm.Print_Area" localSheetId="30">'9.6'!$A$1:$D$27</definedName>
    <definedName name="_xlnm.Print_Area" localSheetId="2">Методика!$A$1:$F$103</definedName>
    <definedName name="_xlnm.Print_Area" localSheetId="0">Рейтинг!$A$1:$CH$27</definedName>
  </definedNames>
  <calcPr calcId="162913"/>
</workbook>
</file>

<file path=xl/calcChain.xml><?xml version="1.0" encoding="utf-8"?>
<calcChain xmlns="http://schemas.openxmlformats.org/spreadsheetml/2006/main">
  <c r="C20" i="92" l="1"/>
  <c r="A2" i="100" l="1"/>
  <c r="A2" i="82" l="1"/>
  <c r="B5" i="115" l="1"/>
  <c r="A2" i="115" l="1"/>
  <c r="A2" i="106" l="1"/>
  <c r="H24" i="106"/>
  <c r="D24" i="106"/>
  <c r="D24" i="99" l="1"/>
  <c r="G24" i="99" s="1"/>
  <c r="H9" i="103" l="1"/>
  <c r="C24" i="82" l="1"/>
  <c r="C27" i="82"/>
  <c r="B4" i="82" l="1"/>
  <c r="D24" i="77" l="1"/>
  <c r="F24" i="77" s="1"/>
  <c r="E5" i="12" l="1"/>
  <c r="E5" i="119"/>
  <c r="CE27" i="119" l="1"/>
  <c r="CF27" i="119" s="1"/>
  <c r="BQ27" i="119"/>
  <c r="BP27" i="119"/>
  <c r="BO27" i="119"/>
  <c r="BN27" i="119"/>
  <c r="BR27" i="119" s="1"/>
  <c r="BI27" i="119"/>
  <c r="BE27" i="119"/>
  <c r="BB27" i="119"/>
  <c r="BA27" i="119"/>
  <c r="AZ27" i="119"/>
  <c r="AU27" i="119"/>
  <c r="AF27" i="119"/>
  <c r="AE27" i="119"/>
  <c r="AG27" i="119" s="1"/>
  <c r="AA27" i="119"/>
  <c r="Z27" i="119"/>
  <c r="Y27" i="119"/>
  <c r="X27" i="119"/>
  <c r="W27" i="119"/>
  <c r="M27" i="119"/>
  <c r="H27" i="119"/>
  <c r="G27" i="119"/>
  <c r="F27" i="119"/>
  <c r="I27" i="119" s="1"/>
  <c r="CF26" i="119"/>
  <c r="CE26" i="119"/>
  <c r="BU26" i="119"/>
  <c r="BV26" i="119" s="1"/>
  <c r="BQ26" i="119"/>
  <c r="BP26" i="119"/>
  <c r="BO26" i="119"/>
  <c r="BN26" i="119"/>
  <c r="BE26" i="119"/>
  <c r="BC26" i="119"/>
  <c r="BA26" i="119"/>
  <c r="AZ26" i="119"/>
  <c r="AU26" i="119"/>
  <c r="AE26" i="119"/>
  <c r="AA26" i="119"/>
  <c r="Z26" i="119"/>
  <c r="Y26" i="119"/>
  <c r="X26" i="119"/>
  <c r="V26" i="119"/>
  <c r="N26" i="119"/>
  <c r="M26" i="119"/>
  <c r="H26" i="119"/>
  <c r="I26" i="119" s="1"/>
  <c r="G26" i="119"/>
  <c r="F26" i="119"/>
  <c r="CF25" i="119"/>
  <c r="CE25" i="119"/>
  <c r="BY25" i="119"/>
  <c r="BU25" i="119"/>
  <c r="BV25" i="119" s="1"/>
  <c r="BQ25" i="119"/>
  <c r="BP25" i="119"/>
  <c r="BO25" i="119"/>
  <c r="BN25" i="119"/>
  <c r="BR25" i="119" s="1"/>
  <c r="BE25" i="119"/>
  <c r="BB25" i="119"/>
  <c r="BA25" i="119"/>
  <c r="AZ25" i="119"/>
  <c r="AV25" i="119"/>
  <c r="AO25" i="119"/>
  <c r="AG25" i="119"/>
  <c r="AF25" i="119"/>
  <c r="AE25" i="119"/>
  <c r="AA25" i="119"/>
  <c r="Y25" i="119"/>
  <c r="X25" i="119"/>
  <c r="W25" i="119"/>
  <c r="V25" i="119"/>
  <c r="N25" i="119"/>
  <c r="M25" i="119"/>
  <c r="L25" i="119"/>
  <c r="I25" i="119"/>
  <c r="H25" i="119"/>
  <c r="G25" i="119"/>
  <c r="F25" i="119"/>
  <c r="CE24" i="119"/>
  <c r="CF24" i="119" s="1"/>
  <c r="BY24" i="119"/>
  <c r="BV24" i="119"/>
  <c r="BU24" i="119"/>
  <c r="BQ24" i="119"/>
  <c r="BP24" i="119"/>
  <c r="BO24" i="119"/>
  <c r="BN24" i="119"/>
  <c r="BR24" i="119" s="1"/>
  <c r="BI24" i="119"/>
  <c r="BE24" i="119"/>
  <c r="BC24" i="119"/>
  <c r="BB24" i="119"/>
  <c r="BA24" i="119"/>
  <c r="AZ24" i="119"/>
  <c r="AU24" i="119"/>
  <c r="AT24" i="119"/>
  <c r="AS24" i="119"/>
  <c r="AE24" i="119"/>
  <c r="AA24" i="119"/>
  <c r="Z24" i="119"/>
  <c r="Y24" i="119"/>
  <c r="X24" i="119"/>
  <c r="W24" i="119"/>
  <c r="V24" i="119"/>
  <c r="AB24" i="119" s="1"/>
  <c r="M24" i="119"/>
  <c r="L24" i="119"/>
  <c r="H24" i="119"/>
  <c r="G24" i="119"/>
  <c r="F24" i="119"/>
  <c r="CF23" i="119"/>
  <c r="CE23" i="119"/>
  <c r="BZ23" i="119"/>
  <c r="BV23" i="119"/>
  <c r="BU23" i="119"/>
  <c r="BJ23" i="119"/>
  <c r="BE23" i="119"/>
  <c r="BC23" i="119"/>
  <c r="BB23" i="119"/>
  <c r="BA23" i="119"/>
  <c r="AV23" i="119"/>
  <c r="AE23" i="119"/>
  <c r="N23" i="119"/>
  <c r="M23" i="119"/>
  <c r="CF22" i="119"/>
  <c r="CE22" i="119"/>
  <c r="BZ22" i="119"/>
  <c r="BY22" i="119"/>
  <c r="BU22" i="119"/>
  <c r="BV22" i="119" s="1"/>
  <c r="BN22" i="119"/>
  <c r="BJ22" i="119"/>
  <c r="BI22" i="119"/>
  <c r="BK22" i="119" s="1"/>
  <c r="BB22" i="119"/>
  <c r="BA22" i="119"/>
  <c r="AZ22" i="119"/>
  <c r="AJ22" i="119"/>
  <c r="AK22" i="119" s="1"/>
  <c r="AF22" i="119"/>
  <c r="AG22" i="119" s="1"/>
  <c r="AE22" i="119"/>
  <c r="AA22" i="119"/>
  <c r="Z22" i="119"/>
  <c r="Y22" i="119"/>
  <c r="X22" i="119"/>
  <c r="V22" i="119"/>
  <c r="N22" i="119"/>
  <c r="M22" i="119"/>
  <c r="L22" i="119"/>
  <c r="O22" i="119" s="1"/>
  <c r="H22" i="119"/>
  <c r="G22" i="119"/>
  <c r="CF21" i="119"/>
  <c r="CE21" i="119"/>
  <c r="BU21" i="119"/>
  <c r="BV21" i="119" s="1"/>
  <c r="AO21" i="119"/>
  <c r="AF21" i="119"/>
  <c r="AG21" i="119" s="1"/>
  <c r="AE21" i="119"/>
  <c r="N21" i="119"/>
  <c r="M21" i="119"/>
  <c r="L21" i="119"/>
  <c r="O21" i="119" s="1"/>
  <c r="CE20" i="119"/>
  <c r="CF20" i="119" s="1"/>
  <c r="BY20" i="119"/>
  <c r="BU20" i="119"/>
  <c r="BV20" i="119" s="1"/>
  <c r="BQ20" i="119"/>
  <c r="BP20" i="119"/>
  <c r="BO20" i="119"/>
  <c r="BN20" i="119"/>
  <c r="BI20" i="119"/>
  <c r="BE20" i="119"/>
  <c r="BB20" i="119"/>
  <c r="BA20" i="119"/>
  <c r="AZ20" i="119"/>
  <c r="AU20" i="119"/>
  <c r="AT20" i="119"/>
  <c r="AS20" i="119"/>
  <c r="AJ20" i="119"/>
  <c r="AK20" i="119" s="1"/>
  <c r="AF20" i="119"/>
  <c r="AE20" i="119"/>
  <c r="AG20" i="119" s="1"/>
  <c r="AA20" i="119"/>
  <c r="Y20" i="119"/>
  <c r="X20" i="119"/>
  <c r="W20" i="119"/>
  <c r="O20" i="119"/>
  <c r="N20" i="119"/>
  <c r="M20" i="119"/>
  <c r="L20" i="119"/>
  <c r="H20" i="119"/>
  <c r="G20" i="119"/>
  <c r="I20" i="119" s="1"/>
  <c r="F20" i="119"/>
  <c r="CF19" i="119"/>
  <c r="CE19" i="119"/>
  <c r="BY19" i="119"/>
  <c r="BU19" i="119"/>
  <c r="BV19" i="119" s="1"/>
  <c r="BQ19" i="119"/>
  <c r="BP19" i="119"/>
  <c r="BO19" i="119"/>
  <c r="BN19" i="119"/>
  <c r="BR19" i="119" s="1"/>
  <c r="BE19" i="119"/>
  <c r="BC19" i="119"/>
  <c r="BB19" i="119"/>
  <c r="BA19" i="119"/>
  <c r="AZ19" i="119"/>
  <c r="AV19" i="119"/>
  <c r="AU19" i="119"/>
  <c r="AT19" i="119"/>
  <c r="AS19" i="119"/>
  <c r="AW19" i="119" s="1"/>
  <c r="AF19" i="119"/>
  <c r="AG19" i="119" s="1"/>
  <c r="AE19" i="119"/>
  <c r="AA19" i="119"/>
  <c r="Z19" i="119"/>
  <c r="Y19" i="119"/>
  <c r="X19" i="119"/>
  <c r="V19" i="119"/>
  <c r="N19" i="119"/>
  <c r="M19" i="119"/>
  <c r="L19" i="119"/>
  <c r="O19" i="119" s="1"/>
  <c r="H19" i="119"/>
  <c r="I19" i="119" s="1"/>
  <c r="G19" i="119"/>
  <c r="F19" i="119"/>
  <c r="CE18" i="119"/>
  <c r="CF18" i="119" s="1"/>
  <c r="BU18" i="119"/>
  <c r="BV18" i="119" s="1"/>
  <c r="BQ18" i="119"/>
  <c r="BP18" i="119"/>
  <c r="BO18" i="119"/>
  <c r="BN18" i="119"/>
  <c r="BR18" i="119" s="1"/>
  <c r="BE18" i="119"/>
  <c r="BB18" i="119"/>
  <c r="BA18" i="119"/>
  <c r="AZ18" i="119"/>
  <c r="AU18" i="119"/>
  <c r="AT18" i="119"/>
  <c r="AS18" i="119"/>
  <c r="AK18" i="119"/>
  <c r="AJ18" i="119"/>
  <c r="AG18" i="119"/>
  <c r="AF18" i="119"/>
  <c r="AE18" i="119"/>
  <c r="AA18" i="119"/>
  <c r="Z18" i="119"/>
  <c r="Y18" i="119"/>
  <c r="X18" i="119"/>
  <c r="V18" i="119"/>
  <c r="N18" i="119"/>
  <c r="M18" i="119"/>
  <c r="CE17" i="119"/>
  <c r="CF17" i="119" s="1"/>
  <c r="BY17" i="119"/>
  <c r="BV17" i="119"/>
  <c r="BU17" i="119"/>
  <c r="BQ17" i="119"/>
  <c r="BP17" i="119"/>
  <c r="BO17" i="119"/>
  <c r="BE17" i="119"/>
  <c r="BC17" i="119"/>
  <c r="BB17" i="119"/>
  <c r="BA17" i="119"/>
  <c r="AZ17" i="119"/>
  <c r="AV17" i="119"/>
  <c r="AU17" i="119"/>
  <c r="AT17" i="119"/>
  <c r="AS17" i="119"/>
  <c r="AE17" i="119"/>
  <c r="Y17" i="119"/>
  <c r="X17" i="119"/>
  <c r="W17" i="119"/>
  <c r="V17" i="119"/>
  <c r="N17" i="119"/>
  <c r="M17" i="119"/>
  <c r="O17" i="119" s="1"/>
  <c r="L17" i="119"/>
  <c r="I17" i="119"/>
  <c r="H17" i="119"/>
  <c r="G17" i="119"/>
  <c r="F17" i="119"/>
  <c r="CE16" i="119"/>
  <c r="CF16" i="119" s="1"/>
  <c r="BY16" i="119"/>
  <c r="BV16" i="119"/>
  <c r="BU16" i="119"/>
  <c r="BP16" i="119"/>
  <c r="BO16" i="119"/>
  <c r="BN16" i="119"/>
  <c r="BJ16" i="119"/>
  <c r="BK16" i="119" s="1"/>
  <c r="BI16" i="119"/>
  <c r="BE16" i="119"/>
  <c r="BC16" i="119"/>
  <c r="BB16" i="119"/>
  <c r="AN16" i="119"/>
  <c r="AJ16" i="119"/>
  <c r="AK16" i="119" s="1"/>
  <c r="AE16" i="119"/>
  <c r="Z16" i="119"/>
  <c r="Y16" i="119"/>
  <c r="X16" i="119"/>
  <c r="W16" i="119"/>
  <c r="V16" i="119"/>
  <c r="N16" i="119"/>
  <c r="M16" i="119"/>
  <c r="H16" i="119"/>
  <c r="G16" i="119"/>
  <c r="F16" i="119"/>
  <c r="I16" i="119" s="1"/>
  <c r="BZ15" i="119"/>
  <c r="BU15" i="119"/>
  <c r="BV15" i="119" s="1"/>
  <c r="BQ15" i="119"/>
  <c r="BP15" i="119"/>
  <c r="BO15" i="119"/>
  <c r="BN15" i="119"/>
  <c r="BR15" i="119" s="1"/>
  <c r="BJ15" i="119"/>
  <c r="BE15" i="119"/>
  <c r="BC15" i="119"/>
  <c r="BB15" i="119"/>
  <c r="BA15" i="119"/>
  <c r="AZ15" i="119"/>
  <c r="AU15" i="119"/>
  <c r="AN15" i="119"/>
  <c r="AE15" i="119"/>
  <c r="AA15" i="119"/>
  <c r="Z15" i="119"/>
  <c r="Y15" i="119"/>
  <c r="X15" i="119"/>
  <c r="W15" i="119"/>
  <c r="AB15" i="119" s="1"/>
  <c r="V15" i="119"/>
  <c r="M15" i="119"/>
  <c r="H15" i="119"/>
  <c r="F15" i="119"/>
  <c r="BY14" i="119"/>
  <c r="BU14" i="119"/>
  <c r="BV14" i="119" s="1"/>
  <c r="BP14" i="119"/>
  <c r="BO14" i="119"/>
  <c r="BN14" i="119"/>
  <c r="BC14" i="119"/>
  <c r="AU14" i="119"/>
  <c r="AE14" i="119"/>
  <c r="AA14" i="119"/>
  <c r="Z14" i="119"/>
  <c r="Y14" i="119"/>
  <c r="X14" i="119"/>
  <c r="V14" i="119"/>
  <c r="N14" i="119"/>
  <c r="M14" i="119"/>
  <c r="H14" i="119"/>
  <c r="I14" i="119" s="1"/>
  <c r="G14" i="119"/>
  <c r="F14" i="119"/>
  <c r="BV12" i="119"/>
  <c r="BU12" i="119"/>
  <c r="BQ12" i="119"/>
  <c r="BP12" i="119"/>
  <c r="BO12" i="119"/>
  <c r="BN12" i="119"/>
  <c r="BR12" i="119" s="1"/>
  <c r="BE12" i="119"/>
  <c r="BC12" i="119"/>
  <c r="BB12" i="119"/>
  <c r="BA12" i="119"/>
  <c r="AZ12" i="119"/>
  <c r="AV12" i="119"/>
  <c r="AU12" i="119"/>
  <c r="AT12" i="119"/>
  <c r="AS12" i="119"/>
  <c r="AO12" i="119"/>
  <c r="AE12" i="119"/>
  <c r="AA12" i="119"/>
  <c r="Z12" i="119"/>
  <c r="Y12" i="119"/>
  <c r="X12" i="119"/>
  <c r="V12" i="119"/>
  <c r="N12" i="119"/>
  <c r="M12" i="119"/>
  <c r="H12" i="119"/>
  <c r="G12" i="119"/>
  <c r="F12" i="119"/>
  <c r="I12" i="119" s="1"/>
  <c r="CE11" i="119"/>
  <c r="CF11" i="119" s="1"/>
  <c r="BY11" i="119"/>
  <c r="BU11" i="119"/>
  <c r="BV11" i="119" s="1"/>
  <c r="BQ11" i="119"/>
  <c r="BP11" i="119"/>
  <c r="BO11" i="119"/>
  <c r="BN11" i="119"/>
  <c r="BR11" i="119" s="1"/>
  <c r="BJ11" i="119"/>
  <c r="BI11" i="119"/>
  <c r="BK11" i="119" s="1"/>
  <c r="BE11" i="119"/>
  <c r="BC11" i="119"/>
  <c r="BB11" i="119"/>
  <c r="BA11" i="119"/>
  <c r="AZ11" i="119"/>
  <c r="AV11" i="119"/>
  <c r="AU11" i="119"/>
  <c r="AT11" i="119"/>
  <c r="AS11" i="119"/>
  <c r="AF11" i="119"/>
  <c r="AE11" i="119"/>
  <c r="AA11" i="119"/>
  <c r="Z11" i="119"/>
  <c r="Y11" i="119"/>
  <c r="X11" i="119"/>
  <c r="V11" i="119"/>
  <c r="N11" i="119"/>
  <c r="M11" i="119"/>
  <c r="L11" i="119"/>
  <c r="O11" i="119" s="1"/>
  <c r="H11" i="119"/>
  <c r="G11" i="119"/>
  <c r="I11" i="119" s="1"/>
  <c r="F11" i="119"/>
  <c r="BU10" i="119"/>
  <c r="BV10" i="119" s="1"/>
  <c r="BQ10" i="119"/>
  <c r="BP10" i="119"/>
  <c r="BO10" i="119"/>
  <c r="BN10" i="119"/>
  <c r="BE10" i="119"/>
  <c r="BC10" i="119"/>
  <c r="BB10" i="119"/>
  <c r="BA10" i="119"/>
  <c r="AV10" i="119"/>
  <c r="AU10" i="119"/>
  <c r="AT10" i="119"/>
  <c r="AS10" i="119"/>
  <c r="AW10" i="119" s="1"/>
  <c r="AE10" i="119"/>
  <c r="AA10" i="119"/>
  <c r="Z10" i="119"/>
  <c r="Y10" i="119"/>
  <c r="X10" i="119"/>
  <c r="V10" i="119"/>
  <c r="M10" i="119"/>
  <c r="H10" i="119"/>
  <c r="I10" i="119" s="1"/>
  <c r="G10" i="119"/>
  <c r="F10" i="119"/>
  <c r="CE9" i="119"/>
  <c r="CF9" i="119" s="1"/>
  <c r="BY9" i="119"/>
  <c r="BV9" i="119"/>
  <c r="BU9" i="119"/>
  <c r="BQ9" i="119"/>
  <c r="BO9" i="119"/>
  <c r="BN9" i="119"/>
  <c r="BI9" i="119"/>
  <c r="BE9" i="119"/>
  <c r="BC9" i="119"/>
  <c r="BA9" i="119"/>
  <c r="AV9" i="119"/>
  <c r="AU9" i="119"/>
  <c r="AT9" i="119"/>
  <c r="AS9" i="119"/>
  <c r="AO9" i="119"/>
  <c r="AG9" i="119"/>
  <c r="AF9" i="119"/>
  <c r="AE9" i="119"/>
  <c r="AA9" i="119"/>
  <c r="Z9" i="119"/>
  <c r="Y9" i="119"/>
  <c r="X9" i="119"/>
  <c r="V9" i="119"/>
  <c r="N9" i="119"/>
  <c r="M9" i="119"/>
  <c r="L9" i="119"/>
  <c r="I9" i="119"/>
  <c r="H9" i="119"/>
  <c r="G9" i="119"/>
  <c r="F9" i="119"/>
  <c r="CE8" i="119"/>
  <c r="CF8" i="119" s="1"/>
  <c r="BY8" i="119"/>
  <c r="BW8" i="119"/>
  <c r="BV8" i="119"/>
  <c r="BU8" i="119"/>
  <c r="BQ8" i="119"/>
  <c r="BP8" i="119"/>
  <c r="BO8" i="119"/>
  <c r="BN8" i="119"/>
  <c r="BR8" i="119" s="1"/>
  <c r="BE8" i="119"/>
  <c r="BB8" i="119"/>
  <c r="BA8" i="119"/>
  <c r="AZ8" i="119"/>
  <c r="AV8" i="119"/>
  <c r="AU8" i="119"/>
  <c r="AT8" i="119"/>
  <c r="AS8" i="119"/>
  <c r="AE8" i="119"/>
  <c r="AA8" i="119"/>
  <c r="Z8" i="119"/>
  <c r="Y8" i="119"/>
  <c r="X8" i="119"/>
  <c r="W8" i="119"/>
  <c r="V8" i="119"/>
  <c r="AB8" i="119" s="1"/>
  <c r="M8" i="119"/>
  <c r="L8" i="119"/>
  <c r="H8" i="119"/>
  <c r="G8" i="119"/>
  <c r="F8" i="119"/>
  <c r="I8" i="119" s="1"/>
  <c r="CE7" i="119"/>
  <c r="CF7" i="119" s="1"/>
  <c r="BZ7" i="119"/>
  <c r="BY7" i="119"/>
  <c r="BV7" i="119"/>
  <c r="BU7" i="119"/>
  <c r="BQ7" i="119"/>
  <c r="BP7" i="119"/>
  <c r="BO7" i="119"/>
  <c r="BN7" i="119"/>
  <c r="BJ7" i="119"/>
  <c r="BI7" i="119"/>
  <c r="BK7" i="119" s="1"/>
  <c r="BE7" i="119"/>
  <c r="BC7" i="119"/>
  <c r="BB7" i="119"/>
  <c r="BA7" i="119"/>
  <c r="AV7" i="119"/>
  <c r="AU7" i="119"/>
  <c r="AT7" i="119"/>
  <c r="AO7" i="119"/>
  <c r="AF7" i="119"/>
  <c r="AE7" i="119"/>
  <c r="AG7" i="119" s="1"/>
  <c r="AA7" i="119"/>
  <c r="Z7" i="119"/>
  <c r="Y7" i="119"/>
  <c r="X7" i="119"/>
  <c r="V7" i="119"/>
  <c r="N7" i="119"/>
  <c r="M7" i="119"/>
  <c r="H7" i="119"/>
  <c r="G7" i="119"/>
  <c r="F7" i="119"/>
  <c r="CF5" i="119"/>
  <c r="CB5" i="119"/>
  <c r="BV5" i="119"/>
  <c r="BR5" i="119"/>
  <c r="BK5" i="119"/>
  <c r="BF5" i="119"/>
  <c r="AW5" i="119"/>
  <c r="AP5" i="119"/>
  <c r="AK5" i="119"/>
  <c r="AG5" i="119"/>
  <c r="AB5" i="119"/>
  <c r="S5" i="119"/>
  <c r="O5" i="119"/>
  <c r="I5" i="119"/>
  <c r="CE3" i="119"/>
  <c r="CA3" i="119"/>
  <c r="BZ3" i="119"/>
  <c r="BY3" i="119"/>
  <c r="BU3" i="119"/>
  <c r="BQ3" i="119"/>
  <c r="BP3" i="119"/>
  <c r="BO3" i="119"/>
  <c r="BN3" i="119"/>
  <c r="BJ3" i="119"/>
  <c r="BI3" i="119"/>
  <c r="BE3" i="119"/>
  <c r="BD3" i="119"/>
  <c r="BC3" i="119"/>
  <c r="BB3" i="119"/>
  <c r="BA3" i="119"/>
  <c r="AZ3" i="119"/>
  <c r="AV3" i="119"/>
  <c r="AU3" i="119"/>
  <c r="AT3" i="119"/>
  <c r="AS3" i="119"/>
  <c r="AO3" i="119"/>
  <c r="AN3" i="119"/>
  <c r="AJ3" i="119"/>
  <c r="AF3" i="119"/>
  <c r="AE3" i="119"/>
  <c r="AA3" i="119"/>
  <c r="Z3" i="119"/>
  <c r="Y3" i="119"/>
  <c r="X3" i="119"/>
  <c r="W3" i="119"/>
  <c r="V3" i="119"/>
  <c r="R3" i="119"/>
  <c r="N3" i="119"/>
  <c r="M3" i="119"/>
  <c r="L3" i="119"/>
  <c r="H3" i="119"/>
  <c r="G3" i="119"/>
  <c r="F3" i="119"/>
  <c r="CE2" i="119"/>
  <c r="BY2" i="119"/>
  <c r="BU2" i="119"/>
  <c r="BN2" i="119"/>
  <c r="BI2" i="119"/>
  <c r="AZ2" i="119"/>
  <c r="AS2" i="119"/>
  <c r="AN2" i="119"/>
  <c r="AJ2" i="119"/>
  <c r="AE2" i="119"/>
  <c r="Y2" i="119"/>
  <c r="V2" i="119"/>
  <c r="R2" i="119"/>
  <c r="L2" i="119"/>
  <c r="F2" i="119"/>
  <c r="AW11" i="119" l="1"/>
  <c r="AW9" i="119"/>
  <c r="J10" i="119"/>
  <c r="BW12" i="119"/>
  <c r="O9" i="119"/>
  <c r="BW9" i="119"/>
  <c r="BW10" i="119"/>
  <c r="BW11" i="119"/>
  <c r="J11" i="119"/>
  <c r="I7" i="119"/>
  <c r="BR7" i="119"/>
  <c r="BW7" i="119"/>
  <c r="AW8" i="119"/>
  <c r="BR10" i="119"/>
  <c r="AG11" i="119"/>
  <c r="AW12" i="119"/>
  <c r="AW17" i="119"/>
  <c r="BR20" i="119"/>
  <c r="I24" i="119"/>
  <c r="O25" i="119"/>
  <c r="BR26" i="119"/>
  <c r="CF8" i="12"/>
  <c r="CF9" i="12"/>
  <c r="CF11" i="12"/>
  <c r="CF16" i="12"/>
  <c r="CF17" i="12"/>
  <c r="CF18" i="12"/>
  <c r="CF19" i="12"/>
  <c r="CF20" i="12"/>
  <c r="CF21" i="12"/>
  <c r="CF22" i="12"/>
  <c r="CF23" i="12"/>
  <c r="CF24" i="12"/>
  <c r="CF25" i="12"/>
  <c r="CF26" i="12"/>
  <c r="CF27" i="12"/>
  <c r="CF7" i="12"/>
  <c r="CE16" i="12"/>
  <c r="CE17" i="12"/>
  <c r="CE18" i="12"/>
  <c r="CE19" i="12"/>
  <c r="CE20" i="12"/>
  <c r="CE21" i="12"/>
  <c r="CE22" i="12"/>
  <c r="CE23" i="12"/>
  <c r="CE24" i="12"/>
  <c r="CE25" i="12"/>
  <c r="CE26" i="12"/>
  <c r="CE27" i="12"/>
  <c r="CE8" i="12"/>
  <c r="CE9" i="12"/>
  <c r="CE11" i="12"/>
  <c r="CE7" i="12"/>
  <c r="A2" i="114"/>
  <c r="D15" i="116"/>
  <c r="CE14" i="119" s="1"/>
  <c r="CF14" i="119" s="1"/>
  <c r="D16" i="116"/>
  <c r="CE15" i="119" s="1"/>
  <c r="CF15" i="119" s="1"/>
  <c r="D17" i="116"/>
  <c r="D18" i="116"/>
  <c r="D19" i="116"/>
  <c r="D20" i="116"/>
  <c r="D21" i="116"/>
  <c r="D22" i="116"/>
  <c r="D23" i="116"/>
  <c r="D24" i="116"/>
  <c r="D25" i="116"/>
  <c r="D26" i="116"/>
  <c r="D27" i="116"/>
  <c r="D28" i="116"/>
  <c r="D9" i="116"/>
  <c r="D10" i="116"/>
  <c r="D11" i="116"/>
  <c r="CE10" i="119" s="1"/>
  <c r="CF10" i="119" s="1"/>
  <c r="D12" i="116"/>
  <c r="D13" i="116"/>
  <c r="CE12" i="119" s="1"/>
  <c r="CF12" i="119" s="1"/>
  <c r="D8" i="116"/>
  <c r="CF5" i="12"/>
  <c r="CE3" i="12"/>
  <c r="CE2" i="12"/>
  <c r="CE14" i="12" l="1"/>
  <c r="CF14" i="12" s="1"/>
  <c r="CG17" i="119"/>
  <c r="CG26" i="119"/>
  <c r="CG22" i="119"/>
  <c r="CG21" i="119"/>
  <c r="CG20" i="119"/>
  <c r="CG23" i="119"/>
  <c r="CE15" i="12"/>
  <c r="CF15" i="12" s="1"/>
  <c r="CG27" i="119"/>
  <c r="CG19" i="119"/>
  <c r="CG25" i="119"/>
  <c r="CG16" i="119"/>
  <c r="CG24" i="119"/>
  <c r="CG18" i="119"/>
  <c r="CG14" i="119"/>
  <c r="CG15" i="119"/>
  <c r="CH8" i="119"/>
  <c r="CE10" i="12"/>
  <c r="CF10" i="12" s="1"/>
  <c r="CH19" i="119"/>
  <c r="CH17" i="119"/>
  <c r="CG9" i="119"/>
  <c r="CH9" i="119"/>
  <c r="CH26" i="119"/>
  <c r="CH20" i="119"/>
  <c r="CH10" i="119"/>
  <c r="CH24" i="119"/>
  <c r="CH7" i="119"/>
  <c r="CH22" i="119"/>
  <c r="CH16" i="119"/>
  <c r="CH23" i="119"/>
  <c r="CG11" i="119"/>
  <c r="CH18" i="119"/>
  <c r="CH25" i="119"/>
  <c r="CG10" i="119"/>
  <c r="CH14" i="119"/>
  <c r="CH21" i="119"/>
  <c r="CE12" i="12"/>
  <c r="CF12" i="12" s="1"/>
  <c r="CH27" i="119"/>
  <c r="CH12" i="119"/>
  <c r="CG8" i="119"/>
  <c r="CH15" i="119"/>
  <c r="CG12" i="119"/>
  <c r="CH11" i="119"/>
  <c r="CG7" i="119"/>
  <c r="J7" i="119"/>
  <c r="J12" i="119"/>
  <c r="J8" i="119"/>
  <c r="J9" i="119"/>
  <c r="E6" i="116"/>
  <c r="E5" i="116"/>
  <c r="E4" i="116"/>
  <c r="E3" i="116"/>
  <c r="E2" i="116"/>
  <c r="H3" i="114"/>
  <c r="H6" i="93"/>
  <c r="H5" i="93"/>
  <c r="H4" i="93"/>
  <c r="H3" i="93"/>
  <c r="CG15" i="12" l="1"/>
  <c r="CG19" i="12"/>
  <c r="CG23" i="12"/>
  <c r="CG27" i="12"/>
  <c r="CG17" i="12"/>
  <c r="CG25" i="12"/>
  <c r="CG18" i="12"/>
  <c r="CG16" i="12"/>
  <c r="CG20" i="12"/>
  <c r="CG24" i="12"/>
  <c r="CG14" i="12"/>
  <c r="CG21" i="12"/>
  <c r="CG22" i="12"/>
  <c r="CG26" i="12"/>
  <c r="CH11" i="12"/>
  <c r="CH8" i="12"/>
  <c r="CH14" i="12"/>
  <c r="CH18" i="12"/>
  <c r="CH9" i="12"/>
  <c r="CH15" i="12"/>
  <c r="CH19" i="12"/>
  <c r="CH23" i="12"/>
  <c r="CH27" i="12"/>
  <c r="CG8" i="12"/>
  <c r="CG12" i="12"/>
  <c r="CH17" i="12"/>
  <c r="CG10" i="12"/>
  <c r="CH26" i="12"/>
  <c r="CH13" i="12"/>
  <c r="CH10" i="12"/>
  <c r="CH16" i="12"/>
  <c r="CH20" i="12"/>
  <c r="CH24" i="12"/>
  <c r="CH7" i="12"/>
  <c r="CG9" i="12"/>
  <c r="CG7" i="12"/>
  <c r="CH12" i="12"/>
  <c r="CH21" i="12"/>
  <c r="CH25" i="12"/>
  <c r="CH22" i="12"/>
  <c r="CG11" i="12"/>
  <c r="D17" i="107"/>
  <c r="D18" i="107"/>
  <c r="D19" i="107"/>
  <c r="D20" i="107"/>
  <c r="D21" i="107"/>
  <c r="D22" i="107"/>
  <c r="D23" i="107"/>
  <c r="D24" i="107"/>
  <c r="D25" i="107"/>
  <c r="D26" i="107"/>
  <c r="D27" i="107"/>
  <c r="D28" i="107"/>
  <c r="D15" i="107"/>
  <c r="D16" i="107"/>
  <c r="D10" i="107"/>
  <c r="D11" i="107"/>
  <c r="D12" i="107"/>
  <c r="D13" i="107"/>
  <c r="D9" i="107"/>
  <c r="D8" i="107"/>
  <c r="M3" i="12"/>
  <c r="B4" i="114"/>
  <c r="A1" i="114"/>
  <c r="B6" i="116"/>
  <c r="B5" i="116"/>
  <c r="B4" i="116"/>
  <c r="B3" i="116"/>
  <c r="B2" i="116"/>
  <c r="A1" i="116"/>
  <c r="A1" i="115"/>
  <c r="A1" i="113"/>
  <c r="A1" i="112"/>
  <c r="A1" i="111"/>
  <c r="A1" i="110"/>
  <c r="A1" i="109"/>
  <c r="A1" i="108"/>
  <c r="A1" i="107"/>
  <c r="A1" i="106"/>
  <c r="A1" i="105"/>
  <c r="A1" i="104"/>
  <c r="A1" i="103"/>
  <c r="A1" i="102"/>
  <c r="A1" i="101"/>
  <c r="A1" i="100"/>
  <c r="A1" i="99"/>
  <c r="A1" i="98"/>
  <c r="A1" i="97"/>
  <c r="A1" i="96"/>
  <c r="A1" i="95"/>
  <c r="A1" i="93"/>
  <c r="A1" i="92"/>
  <c r="A1" i="91"/>
  <c r="A1" i="90"/>
  <c r="A1" i="89"/>
  <c r="A1" i="88"/>
  <c r="A1" i="87"/>
  <c r="A1" i="86"/>
  <c r="A1" i="85"/>
  <c r="A1" i="83"/>
  <c r="A1" i="82"/>
  <c r="A1" i="81"/>
  <c r="A1" i="80"/>
  <c r="A1" i="79"/>
  <c r="A1" i="77"/>
  <c r="A1" i="76"/>
  <c r="A1" i="14"/>
  <c r="C14" i="95" l="1"/>
  <c r="F14" i="95" s="1"/>
  <c r="AO14" i="119" s="1"/>
  <c r="A2" i="95" l="1"/>
  <c r="A2" i="93"/>
  <c r="A2" i="92" l="1"/>
  <c r="A2" i="89" l="1"/>
  <c r="A2" i="88"/>
  <c r="A2" i="87"/>
  <c r="A2" i="86"/>
  <c r="B3" i="83"/>
  <c r="A2" i="85" l="1"/>
  <c r="B6" i="83"/>
  <c r="B5" i="83"/>
  <c r="B4" i="83"/>
  <c r="A2" i="83" l="1"/>
  <c r="C5" i="14" l="1"/>
  <c r="D14" i="96" l="1"/>
  <c r="G14" i="96" s="1"/>
  <c r="AS14" i="119" s="1"/>
  <c r="D15" i="96"/>
  <c r="G15" i="96" s="1"/>
  <c r="AS15" i="119" s="1"/>
  <c r="D16" i="96"/>
  <c r="G16" i="96" s="1"/>
  <c r="AS16" i="119" s="1"/>
  <c r="D17" i="96"/>
  <c r="G17" i="96" s="1"/>
  <c r="D18" i="96"/>
  <c r="G18" i="96" s="1"/>
  <c r="D19" i="96"/>
  <c r="G19" i="96" s="1"/>
  <c r="D20" i="96"/>
  <c r="G20" i="96" s="1"/>
  <c r="D21" i="96"/>
  <c r="G21" i="96" s="1"/>
  <c r="AS21" i="119" s="1"/>
  <c r="D22" i="96"/>
  <c r="G22" i="96" s="1"/>
  <c r="AS22" i="119" s="1"/>
  <c r="D23" i="96"/>
  <c r="G23" i="96" s="1"/>
  <c r="AS23" i="119" s="1"/>
  <c r="D24" i="96"/>
  <c r="G24" i="96" s="1"/>
  <c r="D25" i="96"/>
  <c r="G25" i="96" s="1"/>
  <c r="AS25" i="119" s="1"/>
  <c r="D26" i="96"/>
  <c r="G26" i="96" s="1"/>
  <c r="AS26" i="119" s="1"/>
  <c r="D27" i="96"/>
  <c r="G27" i="96" s="1"/>
  <c r="AS27" i="119" s="1"/>
  <c r="A2" i="109" l="1"/>
  <c r="C23" i="88" l="1"/>
  <c r="G12" i="96" l="1"/>
  <c r="G10" i="98" l="1"/>
  <c r="B5" i="99" l="1"/>
  <c r="D11" i="79" l="1"/>
  <c r="L10" i="119" s="1"/>
  <c r="D14" i="100" l="1"/>
  <c r="H14" i="100" s="1"/>
  <c r="AZ14" i="119" s="1"/>
  <c r="D22" i="97" l="1"/>
  <c r="D21" i="99"/>
  <c r="D19" i="97"/>
  <c r="G19" i="97" s="1"/>
  <c r="D20" i="97"/>
  <c r="G20" i="97" s="1"/>
  <c r="D12" i="99" l="1"/>
  <c r="G8" i="111" l="1"/>
  <c r="E7" i="14" l="1"/>
  <c r="H7" i="14" s="1"/>
  <c r="BY20" i="12" l="1"/>
  <c r="BO8" i="12"/>
  <c r="BO9" i="12"/>
  <c r="BQ9" i="12"/>
  <c r="BO11" i="12"/>
  <c r="BQ11" i="12"/>
  <c r="BO12" i="12"/>
  <c r="BQ12" i="12"/>
  <c r="BO15" i="12"/>
  <c r="BQ15" i="12"/>
  <c r="BO17" i="12"/>
  <c r="BQ17" i="12"/>
  <c r="BO18" i="12"/>
  <c r="BQ18" i="12"/>
  <c r="BQ25" i="12"/>
  <c r="BQ27" i="12"/>
  <c r="BI9" i="12"/>
  <c r="BA8" i="12"/>
  <c r="BE8" i="12"/>
  <c r="BA9" i="12"/>
  <c r="BC9" i="12"/>
  <c r="BC10" i="12"/>
  <c r="BA11" i="12"/>
  <c r="BC11" i="12"/>
  <c r="AZ12" i="12"/>
  <c r="AZ15" i="12"/>
  <c r="BA15" i="12"/>
  <c r="BE15" i="12"/>
  <c r="BC16" i="12"/>
  <c r="BE16" i="12"/>
  <c r="AZ19" i="12"/>
  <c r="BA19" i="12"/>
  <c r="BC19" i="12"/>
  <c r="BE19" i="12"/>
  <c r="BA20" i="12"/>
  <c r="BA23" i="12"/>
  <c r="BC23" i="12"/>
  <c r="BE23" i="12"/>
  <c r="BA26" i="12"/>
  <c r="BE26" i="12"/>
  <c r="AZ27" i="12"/>
  <c r="BA27" i="12"/>
  <c r="BE27" i="12"/>
  <c r="AS8" i="12"/>
  <c r="AU8" i="12"/>
  <c r="AS9" i="12"/>
  <c r="AT9" i="12"/>
  <c r="AU9" i="12"/>
  <c r="AS11" i="12"/>
  <c r="AT11" i="12"/>
  <c r="AU11" i="12"/>
  <c r="AS12" i="12"/>
  <c r="AT12" i="12"/>
  <c r="AU12" i="12"/>
  <c r="AS15" i="12"/>
  <c r="AU15" i="12"/>
  <c r="AS17" i="12"/>
  <c r="AU17" i="12"/>
  <c r="AS19" i="12"/>
  <c r="AU19" i="12"/>
  <c r="AS20" i="12"/>
  <c r="AS21" i="12"/>
  <c r="AS25" i="12"/>
  <c r="AU26" i="12"/>
  <c r="AO9" i="12"/>
  <c r="AF27" i="12"/>
  <c r="Z11" i="12"/>
  <c r="Z12" i="12"/>
  <c r="Z14" i="12"/>
  <c r="Z15" i="12"/>
  <c r="Z16" i="12"/>
  <c r="Z18" i="12"/>
  <c r="Z19" i="12"/>
  <c r="Z26" i="12"/>
  <c r="Z27" i="12"/>
  <c r="L8" i="12"/>
  <c r="N9" i="12"/>
  <c r="N11" i="12"/>
  <c r="N12" i="12"/>
  <c r="N14" i="12"/>
  <c r="N16" i="12"/>
  <c r="L20" i="12"/>
  <c r="N20" i="12"/>
  <c r="L21" i="12"/>
  <c r="N21" i="12"/>
  <c r="N23" i="12"/>
  <c r="L24" i="12"/>
  <c r="N26" i="12"/>
  <c r="H8" i="12"/>
  <c r="F9" i="12"/>
  <c r="H9" i="12"/>
  <c r="F10" i="12"/>
  <c r="H10" i="12"/>
  <c r="F11" i="12"/>
  <c r="H11" i="12"/>
  <c r="F12" i="12"/>
  <c r="H12" i="12"/>
  <c r="F14" i="12"/>
  <c r="H14" i="12"/>
  <c r="H15" i="12"/>
  <c r="F16" i="12"/>
  <c r="H16" i="12"/>
  <c r="F17" i="12"/>
  <c r="H17" i="12"/>
  <c r="H19" i="12"/>
  <c r="F20" i="12"/>
  <c r="H20" i="12"/>
  <c r="H22" i="12"/>
  <c r="H24" i="12"/>
  <c r="F25" i="12"/>
  <c r="H25" i="12"/>
  <c r="H26" i="12"/>
  <c r="F27" i="12"/>
  <c r="BQ7" i="12"/>
  <c r="BE7" i="12"/>
  <c r="BA7" i="12"/>
  <c r="AU7" i="12"/>
  <c r="N7" i="12"/>
  <c r="H7" i="12"/>
  <c r="CA3" i="12"/>
  <c r="BZ3" i="12"/>
  <c r="BY3" i="12"/>
  <c r="BU3" i="12"/>
  <c r="BQ3" i="12"/>
  <c r="BP3" i="12"/>
  <c r="BO3" i="12"/>
  <c r="BN3" i="12"/>
  <c r="BJ3" i="12"/>
  <c r="BI3" i="12"/>
  <c r="BE3" i="12"/>
  <c r="BD3" i="12"/>
  <c r="BC3" i="12"/>
  <c r="BB3" i="12"/>
  <c r="BA3" i="12"/>
  <c r="AZ3" i="12"/>
  <c r="AV3" i="12"/>
  <c r="AU3" i="12"/>
  <c r="AT3" i="12"/>
  <c r="AS3" i="12"/>
  <c r="AO3" i="12"/>
  <c r="AN3" i="12"/>
  <c r="AJ3" i="12"/>
  <c r="AF3" i="12"/>
  <c r="AE3" i="12"/>
  <c r="AA3" i="12"/>
  <c r="Z3" i="12"/>
  <c r="Y3" i="12"/>
  <c r="X3" i="12"/>
  <c r="W3" i="12"/>
  <c r="V3" i="12"/>
  <c r="R3" i="12"/>
  <c r="N3" i="12"/>
  <c r="L3" i="12"/>
  <c r="H3" i="12"/>
  <c r="G3" i="12"/>
  <c r="F3" i="12"/>
  <c r="BY2" i="12"/>
  <c r="BU2" i="12"/>
  <c r="BN2" i="12"/>
  <c r="BI2" i="12"/>
  <c r="AZ2" i="12"/>
  <c r="AS2" i="12"/>
  <c r="AN2" i="12"/>
  <c r="AJ2" i="12"/>
  <c r="AE2" i="12"/>
  <c r="Y2" i="12"/>
  <c r="V2" i="12"/>
  <c r="R2" i="12"/>
  <c r="L2" i="12"/>
  <c r="F2" i="12"/>
  <c r="F14" i="77"/>
  <c r="F7" i="12"/>
  <c r="I5" i="12"/>
  <c r="O5" i="12"/>
  <c r="S5" i="12"/>
  <c r="AG5" i="12"/>
  <c r="AB5" i="12"/>
  <c r="AW5" i="12"/>
  <c r="AP5" i="12"/>
  <c r="AK5" i="12"/>
  <c r="BK5" i="12"/>
  <c r="BF5" i="12"/>
  <c r="BR5" i="12"/>
  <c r="CB5" i="12"/>
  <c r="BV5" i="12"/>
  <c r="F10" i="113"/>
  <c r="BY9" i="12" s="1"/>
  <c r="F21" i="113"/>
  <c r="F24" i="113"/>
  <c r="BY23" i="119" s="1"/>
  <c r="C16" i="113"/>
  <c r="F16" i="113" s="1"/>
  <c r="C9" i="113"/>
  <c r="F9" i="113" s="1"/>
  <c r="BY8" i="12" s="1"/>
  <c r="C10" i="113"/>
  <c r="C11" i="113"/>
  <c r="F11" i="113" s="1"/>
  <c r="C12" i="113"/>
  <c r="F12" i="113" s="1"/>
  <c r="BY11" i="12" s="1"/>
  <c r="C13" i="113"/>
  <c r="F13" i="113" s="1"/>
  <c r="C15" i="113"/>
  <c r="F15" i="113" s="1"/>
  <c r="BY14" i="12" s="1"/>
  <c r="C17" i="113"/>
  <c r="F17" i="113" s="1"/>
  <c r="BY16" i="12" s="1"/>
  <c r="C18" i="113"/>
  <c r="F18" i="113" s="1"/>
  <c r="BY17" i="12" s="1"/>
  <c r="C19" i="113"/>
  <c r="F19" i="113" s="1"/>
  <c r="C20" i="113"/>
  <c r="F20" i="113" s="1"/>
  <c r="BY19" i="12" s="1"/>
  <c r="C21" i="113"/>
  <c r="C22" i="113"/>
  <c r="F22" i="113" s="1"/>
  <c r="C23" i="113"/>
  <c r="F23" i="113" s="1"/>
  <c r="BY22" i="12" s="1"/>
  <c r="C24" i="113"/>
  <c r="C25" i="113"/>
  <c r="F25" i="113" s="1"/>
  <c r="BY24" i="12" s="1"/>
  <c r="C26" i="113"/>
  <c r="F26" i="113" s="1"/>
  <c r="BY25" i="12" s="1"/>
  <c r="C27" i="113"/>
  <c r="F27" i="113" s="1"/>
  <c r="C28" i="113"/>
  <c r="F28" i="113" s="1"/>
  <c r="G10" i="111"/>
  <c r="G11" i="111"/>
  <c r="BQ10" i="12" s="1"/>
  <c r="G12" i="111"/>
  <c r="G13" i="111"/>
  <c r="G16" i="111"/>
  <c r="G18" i="111"/>
  <c r="G19" i="111"/>
  <c r="G20" i="111"/>
  <c r="BQ19" i="12" s="1"/>
  <c r="G21" i="111"/>
  <c r="BQ20" i="12" s="1"/>
  <c r="G24" i="111"/>
  <c r="G25" i="111"/>
  <c r="BQ24" i="12" s="1"/>
  <c r="G26" i="111"/>
  <c r="G28" i="111"/>
  <c r="D9" i="111"/>
  <c r="G9" i="111" s="1"/>
  <c r="BQ8" i="12" s="1"/>
  <c r="D10" i="111"/>
  <c r="D11" i="111"/>
  <c r="D12" i="111"/>
  <c r="D13" i="111"/>
  <c r="D15" i="111"/>
  <c r="G15" i="111" s="1"/>
  <c r="D16" i="111"/>
  <c r="D17" i="111"/>
  <c r="G17" i="111" s="1"/>
  <c r="D18" i="111"/>
  <c r="D19" i="111"/>
  <c r="D20" i="111"/>
  <c r="D21" i="111"/>
  <c r="D22" i="111"/>
  <c r="G22" i="111" s="1"/>
  <c r="D23" i="111"/>
  <c r="G23" i="111" s="1"/>
  <c r="D24" i="111"/>
  <c r="D25" i="111"/>
  <c r="D26" i="111"/>
  <c r="D27" i="111"/>
  <c r="G27" i="111" s="1"/>
  <c r="BQ26" i="12" s="1"/>
  <c r="D28" i="111"/>
  <c r="G8" i="109"/>
  <c r="G9" i="109"/>
  <c r="G11" i="109"/>
  <c r="G12" i="109"/>
  <c r="G15" i="109"/>
  <c r="G16" i="109"/>
  <c r="BO16" i="12" s="1"/>
  <c r="G17" i="109"/>
  <c r="G18" i="109"/>
  <c r="G19" i="109"/>
  <c r="BO19" i="12" s="1"/>
  <c r="G20" i="109"/>
  <c r="BO20" i="12" s="1"/>
  <c r="G21" i="109"/>
  <c r="BO21" i="119" s="1"/>
  <c r="G23" i="109"/>
  <c r="G24" i="109"/>
  <c r="BO24" i="12" s="1"/>
  <c r="D8" i="109"/>
  <c r="D9" i="109"/>
  <c r="D10" i="109"/>
  <c r="G10" i="109" s="1"/>
  <c r="BO10" i="12" s="1"/>
  <c r="D11" i="109"/>
  <c r="D12" i="109"/>
  <c r="D14" i="109"/>
  <c r="G14" i="109" s="1"/>
  <c r="BO14" i="12" s="1"/>
  <c r="D15" i="109"/>
  <c r="D16" i="109"/>
  <c r="D17" i="109"/>
  <c r="D18" i="109"/>
  <c r="D19" i="109"/>
  <c r="D20" i="109"/>
  <c r="D21" i="109"/>
  <c r="D22" i="109"/>
  <c r="G22" i="109" s="1"/>
  <c r="D23" i="109"/>
  <c r="D24" i="109"/>
  <c r="D25" i="109"/>
  <c r="G25" i="109" s="1"/>
  <c r="BO25" i="12" s="1"/>
  <c r="D26" i="109"/>
  <c r="G26" i="109" s="1"/>
  <c r="BO26" i="12" s="1"/>
  <c r="D27" i="109"/>
  <c r="G27" i="109" s="1"/>
  <c r="BO27" i="12" s="1"/>
  <c r="H9" i="106"/>
  <c r="H20" i="106"/>
  <c r="BI20" i="12" s="1"/>
  <c r="H26" i="106"/>
  <c r="D8" i="106"/>
  <c r="H8" i="106" s="1"/>
  <c r="D9" i="106"/>
  <c r="D10" i="106"/>
  <c r="H10" i="106" s="1"/>
  <c r="D11" i="106"/>
  <c r="H11" i="106" s="1"/>
  <c r="BI11" i="12" s="1"/>
  <c r="D12" i="106"/>
  <c r="H12" i="106" s="1"/>
  <c r="D14" i="106"/>
  <c r="H14" i="106" s="1"/>
  <c r="D15" i="106"/>
  <c r="H15" i="106" s="1"/>
  <c r="D16" i="106"/>
  <c r="H16" i="106" s="1"/>
  <c r="BI16" i="12" s="1"/>
  <c r="D17" i="106"/>
  <c r="H17" i="106" s="1"/>
  <c r="D18" i="106"/>
  <c r="H18" i="106" s="1"/>
  <c r="D19" i="106"/>
  <c r="H19" i="106" s="1"/>
  <c r="D20" i="106"/>
  <c r="D21" i="106"/>
  <c r="H21" i="106" s="1"/>
  <c r="D22" i="106"/>
  <c r="H22" i="106" s="1"/>
  <c r="BI22" i="12" s="1"/>
  <c r="D23" i="106"/>
  <c r="H23" i="106" s="1"/>
  <c r="BI24" i="12"/>
  <c r="D25" i="106"/>
  <c r="H25" i="106" s="1"/>
  <c r="D26" i="106"/>
  <c r="D27" i="106"/>
  <c r="H27" i="106" s="1"/>
  <c r="BI27" i="12" s="1"/>
  <c r="H8" i="105"/>
  <c r="H9" i="105"/>
  <c r="BE9" i="12" s="1"/>
  <c r="H10" i="105"/>
  <c r="BE10" i="12" s="1"/>
  <c r="H11" i="105"/>
  <c r="BE11" i="12" s="1"/>
  <c r="H12" i="105"/>
  <c r="BE12" i="12" s="1"/>
  <c r="H15" i="105"/>
  <c r="H16" i="105"/>
  <c r="H17" i="105"/>
  <c r="BE17" i="12" s="1"/>
  <c r="H18" i="105"/>
  <c r="BE18" i="12" s="1"/>
  <c r="H19" i="105"/>
  <c r="H20" i="105"/>
  <c r="BE20" i="12" s="1"/>
  <c r="H22" i="105"/>
  <c r="H23" i="105"/>
  <c r="H24" i="105"/>
  <c r="BE24" i="12" s="1"/>
  <c r="H25" i="105"/>
  <c r="BE25" i="12" s="1"/>
  <c r="H26" i="105"/>
  <c r="H27" i="105"/>
  <c r="D8" i="105"/>
  <c r="D9" i="105"/>
  <c r="D10" i="105"/>
  <c r="D11" i="105"/>
  <c r="D12" i="105"/>
  <c r="D14" i="105"/>
  <c r="H14" i="105" s="1"/>
  <c r="D15" i="105"/>
  <c r="D16" i="105"/>
  <c r="D17" i="105"/>
  <c r="D18" i="105"/>
  <c r="D19" i="105"/>
  <c r="D20" i="105"/>
  <c r="D21" i="105"/>
  <c r="H21" i="105" s="1"/>
  <c r="D22" i="105"/>
  <c r="D23" i="105"/>
  <c r="D24" i="105"/>
  <c r="D25" i="105"/>
  <c r="D26" i="105"/>
  <c r="D27" i="105"/>
  <c r="H10" i="103"/>
  <c r="H11" i="103"/>
  <c r="H12" i="103"/>
  <c r="H13" i="103"/>
  <c r="BC12" i="12" s="1"/>
  <c r="H15" i="103"/>
  <c r="BC14" i="12" s="1"/>
  <c r="H17" i="103"/>
  <c r="H18" i="103"/>
  <c r="BC17" i="12" s="1"/>
  <c r="H20" i="103"/>
  <c r="H22" i="103"/>
  <c r="H24" i="103"/>
  <c r="H28" i="103"/>
  <c r="D9" i="103"/>
  <c r="D10" i="103"/>
  <c r="D11" i="103"/>
  <c r="D12" i="103"/>
  <c r="D13" i="103"/>
  <c r="D15" i="103"/>
  <c r="D16" i="103"/>
  <c r="H16" i="103" s="1"/>
  <c r="BC15" i="12" s="1"/>
  <c r="D17" i="103"/>
  <c r="D18" i="103"/>
  <c r="D19" i="103"/>
  <c r="H19" i="103" s="1"/>
  <c r="D20" i="103"/>
  <c r="D21" i="103"/>
  <c r="H21" i="103" s="1"/>
  <c r="D22" i="103"/>
  <c r="D23" i="103"/>
  <c r="H23" i="103" s="1"/>
  <c r="D24" i="103"/>
  <c r="D25" i="103"/>
  <c r="H25" i="103" s="1"/>
  <c r="BC24" i="12" s="1"/>
  <c r="D26" i="103"/>
  <c r="H26" i="103" s="1"/>
  <c r="D27" i="103"/>
  <c r="H27" i="103" s="1"/>
  <c r="BC26" i="12" s="1"/>
  <c r="D28" i="103"/>
  <c r="H8" i="101"/>
  <c r="H9" i="101"/>
  <c r="H11" i="101"/>
  <c r="H12" i="101"/>
  <c r="BA12" i="12" s="1"/>
  <c r="H14" i="101"/>
  <c r="H15" i="101"/>
  <c r="H17" i="101"/>
  <c r="BA17" i="12" s="1"/>
  <c r="H18" i="101"/>
  <c r="BA18" i="12" s="1"/>
  <c r="H19" i="101"/>
  <c r="H20" i="101"/>
  <c r="H22" i="101"/>
  <c r="BA22" i="12" s="1"/>
  <c r="H23" i="101"/>
  <c r="H24" i="101"/>
  <c r="BA24" i="12" s="1"/>
  <c r="H25" i="101"/>
  <c r="BA25" i="12" s="1"/>
  <c r="H26" i="101"/>
  <c r="H27" i="101"/>
  <c r="D10" i="101"/>
  <c r="H10" i="101" s="1"/>
  <c r="BA10" i="12" s="1"/>
  <c r="D8" i="101"/>
  <c r="D9" i="101"/>
  <c r="D11" i="101"/>
  <c r="D12" i="101"/>
  <c r="D14" i="101"/>
  <c r="D15" i="101"/>
  <c r="D16" i="101"/>
  <c r="H16" i="101" s="1"/>
  <c r="D17" i="101"/>
  <c r="D18" i="101"/>
  <c r="D19" i="101"/>
  <c r="D20" i="101"/>
  <c r="D21" i="101"/>
  <c r="H21" i="101" s="1"/>
  <c r="D22" i="101"/>
  <c r="D23" i="101"/>
  <c r="D24" i="101"/>
  <c r="D25" i="101"/>
  <c r="D26" i="101"/>
  <c r="D27" i="101"/>
  <c r="H8" i="100"/>
  <c r="AZ8" i="12" s="1"/>
  <c r="H11" i="100"/>
  <c r="AZ11" i="12" s="1"/>
  <c r="H12" i="100"/>
  <c r="AZ14" i="12"/>
  <c r="H15" i="100"/>
  <c r="H17" i="100"/>
  <c r="AZ17" i="12" s="1"/>
  <c r="H18" i="100"/>
  <c r="AZ18" i="12" s="1"/>
  <c r="H19" i="100"/>
  <c r="H20" i="100"/>
  <c r="AZ20" i="12" s="1"/>
  <c r="H22" i="100"/>
  <c r="AZ22" i="12" s="1"/>
  <c r="H26" i="100"/>
  <c r="AZ26" i="12" s="1"/>
  <c r="H27" i="100"/>
  <c r="D8" i="100"/>
  <c r="D9" i="100"/>
  <c r="H9" i="100" s="1"/>
  <c r="D10" i="100"/>
  <c r="H10" i="100" s="1"/>
  <c r="D11" i="100"/>
  <c r="D12" i="100"/>
  <c r="D15" i="100"/>
  <c r="D16" i="100"/>
  <c r="H16" i="100" s="1"/>
  <c r="D17" i="100"/>
  <c r="D18" i="100"/>
  <c r="D19" i="100"/>
  <c r="D20" i="100"/>
  <c r="D21" i="100"/>
  <c r="H21" i="100" s="1"/>
  <c r="D22" i="100"/>
  <c r="D23" i="100"/>
  <c r="H23" i="100" s="1"/>
  <c r="D24" i="100"/>
  <c r="H24" i="100" s="1"/>
  <c r="AZ24" i="12" s="1"/>
  <c r="D25" i="100"/>
  <c r="H25" i="100" s="1"/>
  <c r="AZ25" i="12" s="1"/>
  <c r="D26" i="100"/>
  <c r="D27" i="100"/>
  <c r="D9" i="99"/>
  <c r="G9" i="99" s="1"/>
  <c r="AV8" i="12" s="1"/>
  <c r="D10" i="99"/>
  <c r="G10" i="99" s="1"/>
  <c r="AV9" i="12" s="1"/>
  <c r="D11" i="99"/>
  <c r="D13" i="99"/>
  <c r="D15" i="99"/>
  <c r="G15" i="99" s="1"/>
  <c r="D16" i="99"/>
  <c r="G16" i="99" s="1"/>
  <c r="D17" i="99"/>
  <c r="G17" i="99" s="1"/>
  <c r="D18" i="99"/>
  <c r="D19" i="99"/>
  <c r="G19" i="99" s="1"/>
  <c r="D20" i="99"/>
  <c r="G20" i="99" s="1"/>
  <c r="AV19" i="12" s="1"/>
  <c r="D22" i="99"/>
  <c r="G22" i="99" s="1"/>
  <c r="D23" i="99"/>
  <c r="G23" i="99" s="1"/>
  <c r="AV23" i="12"/>
  <c r="D25" i="99"/>
  <c r="G25" i="99" s="1"/>
  <c r="D26" i="99"/>
  <c r="G26" i="99" s="1"/>
  <c r="AV25" i="12" s="1"/>
  <c r="D27" i="99"/>
  <c r="G27" i="99" s="1"/>
  <c r="D28" i="99"/>
  <c r="G28" i="99" s="1"/>
  <c r="G18" i="99"/>
  <c r="AV17" i="12" s="1"/>
  <c r="G12" i="99"/>
  <c r="AV11" i="12" s="1"/>
  <c r="G13" i="99"/>
  <c r="AV12" i="12" s="1"/>
  <c r="G11" i="99"/>
  <c r="AV10" i="12" s="1"/>
  <c r="G21" i="99"/>
  <c r="G8" i="98"/>
  <c r="G9" i="98"/>
  <c r="G11" i="98"/>
  <c r="G12" i="98"/>
  <c r="G15" i="98"/>
  <c r="G17" i="98"/>
  <c r="G19" i="98"/>
  <c r="G21" i="98"/>
  <c r="G24" i="98"/>
  <c r="AU24" i="12" s="1"/>
  <c r="G26" i="98"/>
  <c r="D8" i="98"/>
  <c r="D9" i="98"/>
  <c r="D10" i="98"/>
  <c r="AU10" i="12" s="1"/>
  <c r="D11" i="98"/>
  <c r="D12" i="98"/>
  <c r="D14" i="98"/>
  <c r="G14" i="98" s="1"/>
  <c r="AU14" i="12" s="1"/>
  <c r="D15" i="98"/>
  <c r="D16" i="98"/>
  <c r="G16" i="98" s="1"/>
  <c r="D17" i="98"/>
  <c r="D18" i="98"/>
  <c r="G18" i="98" s="1"/>
  <c r="AU18" i="12" s="1"/>
  <c r="D19" i="98"/>
  <c r="D20" i="98"/>
  <c r="G20" i="98" s="1"/>
  <c r="AU20" i="12" s="1"/>
  <c r="D21" i="98"/>
  <c r="D22" i="98"/>
  <c r="G22" i="98" s="1"/>
  <c r="D23" i="98"/>
  <c r="G23" i="98" s="1"/>
  <c r="D24" i="98"/>
  <c r="D25" i="98"/>
  <c r="G25" i="98" s="1"/>
  <c r="D26" i="98"/>
  <c r="D27" i="98"/>
  <c r="G27" i="98" s="1"/>
  <c r="AU27" i="12" s="1"/>
  <c r="G8" i="97"/>
  <c r="AT8" i="12" s="1"/>
  <c r="G9" i="97"/>
  <c r="G11" i="97"/>
  <c r="G12" i="97"/>
  <c r="AT19" i="12"/>
  <c r="AT20" i="12"/>
  <c r="G21" i="97"/>
  <c r="AT21" i="119" s="1"/>
  <c r="G22" i="97"/>
  <c r="G24" i="97"/>
  <c r="AT24" i="12" s="1"/>
  <c r="D8" i="97"/>
  <c r="D9" i="97"/>
  <c r="D10" i="97"/>
  <c r="G10" i="97" s="1"/>
  <c r="AT10" i="12" s="1"/>
  <c r="D12" i="97"/>
  <c r="D14" i="97"/>
  <c r="G14" i="97" s="1"/>
  <c r="D15" i="97"/>
  <c r="G15" i="97" s="1"/>
  <c r="D16" i="97"/>
  <c r="G16" i="97" s="1"/>
  <c r="D17" i="97"/>
  <c r="G17" i="97" s="1"/>
  <c r="AT17" i="12" s="1"/>
  <c r="D18" i="97"/>
  <c r="G18" i="97" s="1"/>
  <c r="AT18" i="12" s="1"/>
  <c r="D21" i="97"/>
  <c r="D23" i="97"/>
  <c r="G23" i="97" s="1"/>
  <c r="D24" i="97"/>
  <c r="D25" i="97"/>
  <c r="G25" i="97" s="1"/>
  <c r="D26" i="97"/>
  <c r="G26" i="97" s="1"/>
  <c r="D27" i="97"/>
  <c r="G27" i="97" s="1"/>
  <c r="G8" i="96"/>
  <c r="G9" i="96"/>
  <c r="G11" i="96"/>
  <c r="AS22" i="12"/>
  <c r="AS24" i="12"/>
  <c r="D8" i="96"/>
  <c r="D9" i="96"/>
  <c r="D10" i="96"/>
  <c r="G10" i="96" s="1"/>
  <c r="AS10" i="12" s="1"/>
  <c r="D11" i="96"/>
  <c r="D12" i="96"/>
  <c r="AS14" i="12"/>
  <c r="AS16" i="12"/>
  <c r="AS18" i="12"/>
  <c r="AS23" i="12"/>
  <c r="AS26" i="12"/>
  <c r="AS27" i="12"/>
  <c r="BY27" i="12" l="1"/>
  <c r="BY27" i="119"/>
  <c r="BY26" i="12"/>
  <c r="BY26" i="119"/>
  <c r="BO21" i="12"/>
  <c r="AT25" i="119"/>
  <c r="AT25" i="12"/>
  <c r="AU25" i="12"/>
  <c r="AU25" i="119"/>
  <c r="AW25" i="119" s="1"/>
  <c r="AV16" i="12"/>
  <c r="AV16" i="119"/>
  <c r="AU16" i="12"/>
  <c r="AU16" i="119"/>
  <c r="AT15" i="119"/>
  <c r="AT15" i="12"/>
  <c r="AT14" i="12"/>
  <c r="AT14" i="119"/>
  <c r="BI25" i="12"/>
  <c r="BI25" i="119"/>
  <c r="BA16" i="119"/>
  <c r="BA16" i="12"/>
  <c r="AZ16" i="12"/>
  <c r="AZ16" i="119"/>
  <c r="BE22" i="12"/>
  <c r="BE22" i="119"/>
  <c r="BC20" i="12"/>
  <c r="BC20" i="119"/>
  <c r="BC18" i="12"/>
  <c r="BC18" i="119"/>
  <c r="AZ9" i="119"/>
  <c r="AZ9" i="12"/>
  <c r="BI26" i="12"/>
  <c r="BI26" i="119"/>
  <c r="BI23" i="12"/>
  <c r="BI23" i="119"/>
  <c r="BK23" i="119" s="1"/>
  <c r="BI21" i="12"/>
  <c r="BI21" i="119"/>
  <c r="BI19" i="12"/>
  <c r="BI19" i="119"/>
  <c r="BI18" i="12"/>
  <c r="BI18" i="119"/>
  <c r="BI17" i="12"/>
  <c r="BI17" i="119"/>
  <c r="BI15" i="12"/>
  <c r="BI15" i="119"/>
  <c r="BK15" i="119" s="1"/>
  <c r="BI14" i="12"/>
  <c r="BI14" i="119"/>
  <c r="BI12" i="12"/>
  <c r="BI12" i="119"/>
  <c r="BI10" i="12"/>
  <c r="BI10" i="119"/>
  <c r="BI8" i="12"/>
  <c r="BI8" i="119"/>
  <c r="AV27" i="12"/>
  <c r="AV27" i="119"/>
  <c r="AT27" i="12"/>
  <c r="AW27" i="12" s="1"/>
  <c r="AT27" i="119"/>
  <c r="AV26" i="12"/>
  <c r="AV26" i="119"/>
  <c r="AT26" i="12"/>
  <c r="AT26" i="119"/>
  <c r="AW26" i="119" s="1"/>
  <c r="AV24" i="12"/>
  <c r="AV24" i="119"/>
  <c r="AW24" i="119" s="1"/>
  <c r="AT23" i="12"/>
  <c r="AT23" i="119"/>
  <c r="AU23" i="12"/>
  <c r="AU23" i="119"/>
  <c r="AW23" i="119" s="1"/>
  <c r="AU22" i="12"/>
  <c r="AU22" i="119"/>
  <c r="AV21" i="12"/>
  <c r="AV21" i="119"/>
  <c r="AV22" i="12"/>
  <c r="AV22" i="119"/>
  <c r="AU21" i="12"/>
  <c r="AU21" i="119"/>
  <c r="AW21" i="119"/>
  <c r="AT21" i="12"/>
  <c r="AW21" i="12" s="1"/>
  <c r="AT22" i="12"/>
  <c r="AT22" i="119"/>
  <c r="AV20" i="12"/>
  <c r="AV20" i="119"/>
  <c r="AW20" i="119" s="1"/>
  <c r="AV18" i="12"/>
  <c r="AV18" i="119"/>
  <c r="AW18" i="119" s="1"/>
  <c r="AT16" i="12"/>
  <c r="AT16" i="119"/>
  <c r="AW16" i="119" s="1"/>
  <c r="AV15" i="12"/>
  <c r="AV15" i="119"/>
  <c r="AW15" i="119" s="1"/>
  <c r="AV14" i="12"/>
  <c r="AW14" i="12" s="1"/>
  <c r="AV14" i="119"/>
  <c r="AW14" i="119" s="1"/>
  <c r="BY23" i="12"/>
  <c r="BY21" i="12"/>
  <c r="BY21" i="119"/>
  <c r="BY18" i="12"/>
  <c r="BY18" i="119"/>
  <c r="BY15" i="12"/>
  <c r="BY15" i="119"/>
  <c r="BY12" i="12"/>
  <c r="BY12" i="119"/>
  <c r="BY10" i="12"/>
  <c r="BY10" i="119"/>
  <c r="BQ22" i="12"/>
  <c r="BQ22" i="119"/>
  <c r="BO22" i="12"/>
  <c r="BO22" i="119"/>
  <c r="BQ14" i="119"/>
  <c r="BR14" i="119" s="1"/>
  <c r="BQ14" i="12"/>
  <c r="BO23" i="12"/>
  <c r="BO23" i="119"/>
  <c r="BQ23" i="12"/>
  <c r="BQ23" i="119"/>
  <c r="BQ21" i="12"/>
  <c r="BQ21" i="119"/>
  <c r="BQ16" i="12"/>
  <c r="BQ16" i="119"/>
  <c r="BR16" i="119" s="1"/>
  <c r="BC27" i="12"/>
  <c r="BC27" i="119"/>
  <c r="BC25" i="12"/>
  <c r="BC25" i="119"/>
  <c r="AZ23" i="12"/>
  <c r="AZ23" i="119"/>
  <c r="BC22" i="12"/>
  <c r="BC22" i="119"/>
  <c r="BE21" i="12"/>
  <c r="BE21" i="119"/>
  <c r="BC21" i="12"/>
  <c r="BC21" i="119"/>
  <c r="BA21" i="12"/>
  <c r="BA21" i="119"/>
  <c r="AZ21" i="12"/>
  <c r="AZ21" i="119"/>
  <c r="BE14" i="12"/>
  <c r="BE14" i="119"/>
  <c r="BA14" i="12"/>
  <c r="BA14" i="119"/>
  <c r="AZ10" i="12"/>
  <c r="AZ10" i="119"/>
  <c r="BC8" i="12"/>
  <c r="BC8" i="119"/>
  <c r="AW12" i="12"/>
  <c r="AW9" i="12"/>
  <c r="AW25" i="12"/>
  <c r="AW23" i="12"/>
  <c r="AW19" i="12"/>
  <c r="AW17" i="12"/>
  <c r="AW15" i="12"/>
  <c r="AW10" i="12"/>
  <c r="AW8" i="12"/>
  <c r="AW26" i="12"/>
  <c r="AW18" i="12"/>
  <c r="AW11" i="12"/>
  <c r="AW16" i="12"/>
  <c r="AW20" i="12"/>
  <c r="AW24" i="12"/>
  <c r="F9" i="95"/>
  <c r="F19" i="95"/>
  <c r="F21" i="95"/>
  <c r="AO21" i="12" s="1"/>
  <c r="C15" i="95"/>
  <c r="F15" i="95" s="1"/>
  <c r="C16" i="95"/>
  <c r="F16" i="95" s="1"/>
  <c r="C17" i="95"/>
  <c r="F17" i="95" s="1"/>
  <c r="C18" i="95"/>
  <c r="F18" i="95" s="1"/>
  <c r="C19" i="95"/>
  <c r="C20" i="95"/>
  <c r="F20" i="95" s="1"/>
  <c r="C21" i="95"/>
  <c r="C22" i="95"/>
  <c r="F22" i="95" s="1"/>
  <c r="C23" i="95"/>
  <c r="F23" i="95" s="1"/>
  <c r="C24" i="95"/>
  <c r="F24" i="95" s="1"/>
  <c r="C25" i="95"/>
  <c r="F25" i="95" s="1"/>
  <c r="AO25" i="12" s="1"/>
  <c r="C26" i="95"/>
  <c r="F26" i="95" s="1"/>
  <c r="C27" i="95"/>
  <c r="F27" i="95" s="1"/>
  <c r="AO14" i="12"/>
  <c r="C8" i="95"/>
  <c r="F8" i="95" s="1"/>
  <c r="C9" i="95"/>
  <c r="C10" i="95"/>
  <c r="F10" i="95" s="1"/>
  <c r="C11" i="95"/>
  <c r="F11" i="95" s="1"/>
  <c r="C12" i="95"/>
  <c r="F12" i="95" s="1"/>
  <c r="AO12" i="12" s="1"/>
  <c r="F9" i="92"/>
  <c r="F10" i="92"/>
  <c r="F17" i="92"/>
  <c r="AJ16" i="12" s="1"/>
  <c r="AK16" i="12" s="1"/>
  <c r="F20" i="92"/>
  <c r="C9" i="92"/>
  <c r="C10" i="92"/>
  <c r="C11" i="92"/>
  <c r="F11" i="92" s="1"/>
  <c r="C12" i="92"/>
  <c r="F12" i="92" s="1"/>
  <c r="C13" i="92"/>
  <c r="F13" i="92" s="1"/>
  <c r="C15" i="92"/>
  <c r="F15" i="92" s="1"/>
  <c r="C16" i="92"/>
  <c r="F16" i="92" s="1"/>
  <c r="C17" i="92"/>
  <c r="C18" i="92"/>
  <c r="F18" i="92" s="1"/>
  <c r="C19" i="92"/>
  <c r="F19" i="92" s="1"/>
  <c r="AJ18" i="12" s="1"/>
  <c r="AK18" i="12" s="1"/>
  <c r="C21" i="92"/>
  <c r="F21" i="92" s="1"/>
  <c r="AJ20" i="12" s="1"/>
  <c r="AK20" i="12" s="1"/>
  <c r="C22" i="92"/>
  <c r="F22" i="92" s="1"/>
  <c r="C23" i="92"/>
  <c r="F23" i="92" s="1"/>
  <c r="AJ22" i="12" s="1"/>
  <c r="AK22" i="12" s="1"/>
  <c r="C24" i="92"/>
  <c r="F24" i="92" s="1"/>
  <c r="C25" i="92"/>
  <c r="F25" i="92" s="1"/>
  <c r="C26" i="92"/>
  <c r="F26" i="92" s="1"/>
  <c r="C27" i="92"/>
  <c r="F27" i="92" s="1"/>
  <c r="C28" i="92"/>
  <c r="F28" i="92" s="1"/>
  <c r="D9" i="91"/>
  <c r="D10" i="91"/>
  <c r="AF9" i="12" s="1"/>
  <c r="D11" i="91"/>
  <c r="D12" i="91"/>
  <c r="AF11" i="12" s="1"/>
  <c r="D13" i="91"/>
  <c r="D15" i="91"/>
  <c r="D16" i="91"/>
  <c r="D17" i="91"/>
  <c r="D18" i="91"/>
  <c r="D19" i="91"/>
  <c r="AF18" i="12" s="1"/>
  <c r="D20" i="91"/>
  <c r="AF19" i="12" s="1"/>
  <c r="D21" i="91"/>
  <c r="AF20" i="12" s="1"/>
  <c r="D22" i="91"/>
  <c r="AF21" i="12" s="1"/>
  <c r="D23" i="91"/>
  <c r="AF22" i="12" s="1"/>
  <c r="D24" i="91"/>
  <c r="D25" i="91"/>
  <c r="D26" i="91"/>
  <c r="AF25" i="12" s="1"/>
  <c r="D27" i="91"/>
  <c r="D28" i="91"/>
  <c r="C18" i="89"/>
  <c r="C9" i="89"/>
  <c r="C10" i="89"/>
  <c r="C11" i="89"/>
  <c r="C12" i="89"/>
  <c r="C13" i="89"/>
  <c r="C15" i="89"/>
  <c r="C16" i="89"/>
  <c r="C17" i="89"/>
  <c r="C19" i="89"/>
  <c r="C20" i="89"/>
  <c r="C21" i="89"/>
  <c r="C22" i="89"/>
  <c r="C24" i="89"/>
  <c r="C25" i="89"/>
  <c r="C26" i="89"/>
  <c r="C27" i="89"/>
  <c r="C28" i="89"/>
  <c r="C21" i="88"/>
  <c r="C9" i="88"/>
  <c r="C10" i="88"/>
  <c r="C11" i="88"/>
  <c r="C12" i="88"/>
  <c r="C13" i="88"/>
  <c r="C15" i="88"/>
  <c r="C16" i="88"/>
  <c r="C17" i="88"/>
  <c r="C18" i="88"/>
  <c r="C19" i="88"/>
  <c r="C20" i="88"/>
  <c r="C22" i="88"/>
  <c r="C24" i="88"/>
  <c r="C25" i="88"/>
  <c r="C26" i="88"/>
  <c r="C27" i="88"/>
  <c r="C28" i="88"/>
  <c r="F21" i="87"/>
  <c r="Y20" i="12" s="1"/>
  <c r="C16" i="83"/>
  <c r="F16" i="83" s="1"/>
  <c r="V15" i="12" s="1"/>
  <c r="C17" i="83"/>
  <c r="F17" i="83" s="1"/>
  <c r="V16" i="12" s="1"/>
  <c r="C18" i="83"/>
  <c r="F18" i="83" s="1"/>
  <c r="V17" i="12" s="1"/>
  <c r="C19" i="83"/>
  <c r="F19" i="83" s="1"/>
  <c r="V18" i="12" s="1"/>
  <c r="C20" i="83"/>
  <c r="F20" i="83" s="1"/>
  <c r="V19" i="12" s="1"/>
  <c r="C21" i="83"/>
  <c r="F21" i="83" s="1"/>
  <c r="C22" i="83"/>
  <c r="F22" i="83" s="1"/>
  <c r="C23" i="83"/>
  <c r="F23" i="83" s="1"/>
  <c r="V22" i="12" s="1"/>
  <c r="C24" i="83"/>
  <c r="F24" i="83" s="1"/>
  <c r="C25" i="83"/>
  <c r="F25" i="83" s="1"/>
  <c r="V24" i="12" s="1"/>
  <c r="C26" i="83"/>
  <c r="F26" i="83" s="1"/>
  <c r="V25" i="12" s="1"/>
  <c r="C27" i="83"/>
  <c r="F27" i="83" s="1"/>
  <c r="V26" i="12" s="1"/>
  <c r="C28" i="83"/>
  <c r="F28" i="83" s="1"/>
  <c r="C15" i="83"/>
  <c r="F15" i="83" s="1"/>
  <c r="V14" i="12" s="1"/>
  <c r="C9" i="83"/>
  <c r="F9" i="83" s="1"/>
  <c r="V8" i="12" s="1"/>
  <c r="C10" i="83"/>
  <c r="F10" i="83" s="1"/>
  <c r="V9" i="12" s="1"/>
  <c r="C11" i="83"/>
  <c r="F11" i="83" s="1"/>
  <c r="V10" i="12" s="1"/>
  <c r="C12" i="83"/>
  <c r="F12" i="83" s="1"/>
  <c r="V11" i="12" s="1"/>
  <c r="C13" i="83"/>
  <c r="F13" i="83" s="1"/>
  <c r="V12" i="12" s="1"/>
  <c r="C8" i="83"/>
  <c r="F8" i="83" s="1"/>
  <c r="V7" i="12" s="1"/>
  <c r="C21" i="82"/>
  <c r="F21" i="82" s="1"/>
  <c r="C8" i="82"/>
  <c r="F8" i="82" s="1"/>
  <c r="C9" i="82"/>
  <c r="C10" i="82"/>
  <c r="F10" i="82" s="1"/>
  <c r="C11" i="82"/>
  <c r="F11" i="82" s="1"/>
  <c r="C12" i="82"/>
  <c r="C14" i="82"/>
  <c r="F14" i="82" s="1"/>
  <c r="C15" i="82"/>
  <c r="F15" i="82" s="1"/>
  <c r="C16" i="82"/>
  <c r="F16" i="82" s="1"/>
  <c r="C17" i="82"/>
  <c r="F17" i="82" s="1"/>
  <c r="C18" i="82"/>
  <c r="F18" i="82" s="1"/>
  <c r="C19" i="82"/>
  <c r="F19" i="82" s="1"/>
  <c r="C20" i="82"/>
  <c r="F20" i="82" s="1"/>
  <c r="C22" i="82"/>
  <c r="C23" i="82"/>
  <c r="F23" i="82" s="1"/>
  <c r="C25" i="82"/>
  <c r="F25" i="82" s="1"/>
  <c r="C26" i="82"/>
  <c r="F26" i="82" s="1"/>
  <c r="F9" i="82"/>
  <c r="F27" i="82"/>
  <c r="F12" i="82"/>
  <c r="F22" i="82"/>
  <c r="F24" i="82"/>
  <c r="D9" i="81"/>
  <c r="D10" i="81"/>
  <c r="D11" i="81"/>
  <c r="D12" i="81"/>
  <c r="D13" i="81"/>
  <c r="D15" i="81"/>
  <c r="D16" i="81"/>
  <c r="D17" i="81"/>
  <c r="D18" i="81"/>
  <c r="N17" i="12" s="1"/>
  <c r="D19" i="81"/>
  <c r="N18" i="12" s="1"/>
  <c r="D20" i="81"/>
  <c r="N19" i="12" s="1"/>
  <c r="D21" i="81"/>
  <c r="D22" i="81"/>
  <c r="D23" i="81"/>
  <c r="N22" i="12" s="1"/>
  <c r="D24" i="81"/>
  <c r="D25" i="81"/>
  <c r="D26" i="81"/>
  <c r="N25" i="12" s="1"/>
  <c r="D27" i="81"/>
  <c r="D28" i="81"/>
  <c r="D9" i="79"/>
  <c r="D10" i="79"/>
  <c r="L9" i="12" s="1"/>
  <c r="L10" i="12"/>
  <c r="D12" i="79"/>
  <c r="L11" i="12" s="1"/>
  <c r="D13" i="79"/>
  <c r="D15" i="79"/>
  <c r="D16" i="79"/>
  <c r="D17" i="79"/>
  <c r="D18" i="79"/>
  <c r="L17" i="12" s="1"/>
  <c r="D19" i="79"/>
  <c r="D20" i="79"/>
  <c r="L19" i="12" s="1"/>
  <c r="D21" i="79"/>
  <c r="D22" i="79"/>
  <c r="D23" i="79"/>
  <c r="L22" i="12" s="1"/>
  <c r="D24" i="79"/>
  <c r="D25" i="79"/>
  <c r="D26" i="79"/>
  <c r="L25" i="12" s="1"/>
  <c r="D27" i="79"/>
  <c r="D28" i="79"/>
  <c r="D8" i="77"/>
  <c r="F8" i="77" s="1"/>
  <c r="D9" i="77"/>
  <c r="F9" i="77"/>
  <c r="D10" i="77"/>
  <c r="F10" i="77" s="1"/>
  <c r="D11" i="77"/>
  <c r="F11" i="77"/>
  <c r="D12" i="77"/>
  <c r="F12" i="77" s="1"/>
  <c r="D14" i="77"/>
  <c r="D15" i="77"/>
  <c r="F15" i="77" s="1"/>
  <c r="D16" i="77"/>
  <c r="F16" i="77"/>
  <c r="D17" i="77"/>
  <c r="F17" i="77" s="1"/>
  <c r="D18" i="77"/>
  <c r="F18" i="77" s="1"/>
  <c r="D19" i="77"/>
  <c r="F19" i="77" s="1"/>
  <c r="D20" i="77"/>
  <c r="F20" i="77"/>
  <c r="D21" i="77"/>
  <c r="F21" i="77" s="1"/>
  <c r="D22" i="77"/>
  <c r="F22" i="77"/>
  <c r="D23" i="77"/>
  <c r="F23" i="77" s="1"/>
  <c r="D25" i="77"/>
  <c r="F25" i="77" s="1"/>
  <c r="D26" i="77"/>
  <c r="F26" i="77"/>
  <c r="D27" i="77"/>
  <c r="F27" i="77" s="1"/>
  <c r="H27" i="12" s="1"/>
  <c r="H8" i="14"/>
  <c r="F8" i="12" s="1"/>
  <c r="H9" i="14"/>
  <c r="H10" i="14"/>
  <c r="H11" i="14"/>
  <c r="H12" i="14"/>
  <c r="H14" i="14"/>
  <c r="H15" i="14"/>
  <c r="F15" i="12" s="1"/>
  <c r="H16" i="14"/>
  <c r="H17" i="14"/>
  <c r="H19" i="14"/>
  <c r="F19" i="12" s="1"/>
  <c r="H20" i="14"/>
  <c r="H21" i="14"/>
  <c r="H22" i="14"/>
  <c r="H23" i="14"/>
  <c r="H24" i="14"/>
  <c r="F24" i="12" s="1"/>
  <c r="H25" i="14"/>
  <c r="H26" i="14"/>
  <c r="F26" i="12" s="1"/>
  <c r="H27" i="14"/>
  <c r="F8" i="76"/>
  <c r="G8" i="12" s="1"/>
  <c r="F9" i="76"/>
  <c r="G9" i="12" s="1"/>
  <c r="I9" i="12" s="1"/>
  <c r="F10" i="76"/>
  <c r="G10" i="12" s="1"/>
  <c r="I10" i="12" s="1"/>
  <c r="F11" i="76"/>
  <c r="G11" i="12" s="1"/>
  <c r="I11" i="12" s="1"/>
  <c r="F12" i="76"/>
  <c r="G12" i="12" s="1"/>
  <c r="I12" i="12" s="1"/>
  <c r="F14" i="76"/>
  <c r="G14" i="12" s="1"/>
  <c r="I14" i="12" s="1"/>
  <c r="F16" i="76"/>
  <c r="G16" i="12" s="1"/>
  <c r="I16" i="12" s="1"/>
  <c r="F17" i="76"/>
  <c r="G17" i="12" s="1"/>
  <c r="I17" i="12" s="1"/>
  <c r="F19" i="76"/>
  <c r="G19" i="12" s="1"/>
  <c r="F20" i="76"/>
  <c r="G20" i="12" s="1"/>
  <c r="I20" i="12" s="1"/>
  <c r="F21" i="76"/>
  <c r="F22" i="76"/>
  <c r="G22" i="12" s="1"/>
  <c r="F23" i="76"/>
  <c r="F24" i="76"/>
  <c r="G24" i="12" s="1"/>
  <c r="F25" i="76"/>
  <c r="G25" i="12" s="1"/>
  <c r="I25" i="12" s="1"/>
  <c r="F26" i="76"/>
  <c r="G26" i="12" s="1"/>
  <c r="F27" i="76"/>
  <c r="G27" i="12" s="1"/>
  <c r="D8" i="76"/>
  <c r="D9" i="76"/>
  <c r="D11" i="76"/>
  <c r="D14" i="76"/>
  <c r="D15" i="76"/>
  <c r="F15" i="76" s="1"/>
  <c r="D16" i="76"/>
  <c r="D17" i="76"/>
  <c r="D18" i="76"/>
  <c r="F18" i="76" s="1"/>
  <c r="D19" i="76"/>
  <c r="D20" i="76"/>
  <c r="D21" i="76"/>
  <c r="D22" i="76"/>
  <c r="D23" i="76"/>
  <c r="D24" i="76"/>
  <c r="D25" i="76"/>
  <c r="D26" i="76"/>
  <c r="E8" i="14"/>
  <c r="E9" i="14"/>
  <c r="E10" i="14"/>
  <c r="E11" i="14"/>
  <c r="E12" i="14"/>
  <c r="E14" i="14"/>
  <c r="E15" i="14"/>
  <c r="E16" i="14"/>
  <c r="E17" i="14"/>
  <c r="E18" i="14"/>
  <c r="H18" i="14" s="1"/>
  <c r="E19" i="14"/>
  <c r="E20" i="14"/>
  <c r="E21" i="14"/>
  <c r="E22" i="14"/>
  <c r="E23" i="14"/>
  <c r="E24" i="14"/>
  <c r="E25" i="14"/>
  <c r="E26" i="14"/>
  <c r="E27" i="14"/>
  <c r="AO16" i="119" l="1"/>
  <c r="AP16" i="119" s="1"/>
  <c r="AO16" i="12"/>
  <c r="AW27" i="119"/>
  <c r="AO27" i="12"/>
  <c r="AO27" i="119"/>
  <c r="AO26" i="12"/>
  <c r="AO26" i="119"/>
  <c r="AO15" i="12"/>
  <c r="AO15" i="119"/>
  <c r="AP15" i="119" s="1"/>
  <c r="AO10" i="12"/>
  <c r="AO10" i="119"/>
  <c r="N27" i="119"/>
  <c r="N27" i="12"/>
  <c r="V27" i="12"/>
  <c r="V27" i="119"/>
  <c r="AB27" i="119" s="1"/>
  <c r="V23" i="12"/>
  <c r="V23" i="119"/>
  <c r="F22" i="119"/>
  <c r="I22" i="119" s="1"/>
  <c r="F22" i="12"/>
  <c r="I22" i="12"/>
  <c r="G15" i="12"/>
  <c r="G15" i="119"/>
  <c r="I15" i="119" s="1"/>
  <c r="AJ27" i="12"/>
  <c r="AK27" i="12" s="1"/>
  <c r="AJ27" i="119"/>
  <c r="AK27" i="119" s="1"/>
  <c r="AJ26" i="119"/>
  <c r="AK26" i="119" s="1"/>
  <c r="AJ26" i="12"/>
  <c r="AK26" i="12" s="1"/>
  <c r="AJ24" i="12"/>
  <c r="AK24" i="12" s="1"/>
  <c r="AJ24" i="119"/>
  <c r="AK24" i="119" s="1"/>
  <c r="AJ17" i="12"/>
  <c r="AK17" i="12" s="1"/>
  <c r="AJ17" i="119"/>
  <c r="AK17" i="119" s="1"/>
  <c r="AF23" i="12"/>
  <c r="AF23" i="119"/>
  <c r="AG23" i="119" s="1"/>
  <c r="AF14" i="119"/>
  <c r="AG14" i="119" s="1"/>
  <c r="AF14" i="12"/>
  <c r="N15" i="119"/>
  <c r="N15" i="12"/>
  <c r="L18" i="12"/>
  <c r="L18" i="119"/>
  <c r="O18" i="119" s="1"/>
  <c r="AW22" i="119"/>
  <c r="AX27" i="119" s="1"/>
  <c r="AW22" i="12"/>
  <c r="AX16" i="119"/>
  <c r="AO24" i="12"/>
  <c r="AO24" i="119"/>
  <c r="AO23" i="12"/>
  <c r="AO23" i="119"/>
  <c r="AO22" i="119"/>
  <c r="AO22" i="12"/>
  <c r="AO20" i="12"/>
  <c r="AO20" i="119"/>
  <c r="AO19" i="12"/>
  <c r="AO19" i="119"/>
  <c r="AO18" i="12"/>
  <c r="AO18" i="119"/>
  <c r="AO17" i="12"/>
  <c r="AO17" i="119"/>
  <c r="AO11" i="12"/>
  <c r="AO11" i="119"/>
  <c r="AO8" i="12"/>
  <c r="AO8" i="119"/>
  <c r="AJ25" i="12"/>
  <c r="AK25" i="12" s="1"/>
  <c r="AJ25" i="119"/>
  <c r="AK25" i="119" s="1"/>
  <c r="AJ23" i="12"/>
  <c r="AK23" i="12" s="1"/>
  <c r="AJ23" i="119"/>
  <c r="AK23" i="119" s="1"/>
  <c r="AJ21" i="12"/>
  <c r="AK21" i="12" s="1"/>
  <c r="AJ21" i="119"/>
  <c r="AK21" i="119" s="1"/>
  <c r="AJ19" i="12"/>
  <c r="AK19" i="12" s="1"/>
  <c r="AJ19" i="119"/>
  <c r="AK19" i="119" s="1"/>
  <c r="AJ15" i="12"/>
  <c r="AK15" i="12" s="1"/>
  <c r="AJ15" i="119"/>
  <c r="AK15" i="119" s="1"/>
  <c r="AJ14" i="12"/>
  <c r="AK14" i="12" s="1"/>
  <c r="AJ14" i="119"/>
  <c r="AK14" i="119" s="1"/>
  <c r="AJ12" i="12"/>
  <c r="AK12" i="12" s="1"/>
  <c r="AJ12" i="119"/>
  <c r="AK12" i="119" s="1"/>
  <c r="AJ11" i="12"/>
  <c r="AK11" i="12" s="1"/>
  <c r="AJ11" i="119"/>
  <c r="AK11" i="119" s="1"/>
  <c r="AJ10" i="12"/>
  <c r="AK10" i="12" s="1"/>
  <c r="AJ10" i="119"/>
  <c r="AK10" i="119" s="1"/>
  <c r="AJ9" i="12"/>
  <c r="AK9" i="12" s="1"/>
  <c r="AJ9" i="119"/>
  <c r="AK9" i="119" s="1"/>
  <c r="AJ8" i="12"/>
  <c r="AK8" i="12" s="1"/>
  <c r="AJ8" i="119"/>
  <c r="AK8" i="119" s="1"/>
  <c r="V21" i="12"/>
  <c r="V21" i="119"/>
  <c r="V20" i="12"/>
  <c r="V20" i="119"/>
  <c r="R24" i="119"/>
  <c r="S24" i="119" s="1"/>
  <c r="R24" i="12"/>
  <c r="S24" i="12" s="1"/>
  <c r="R27" i="12"/>
  <c r="S27" i="12" s="1"/>
  <c r="R27" i="119"/>
  <c r="S27" i="119" s="1"/>
  <c r="R19" i="12"/>
  <c r="S19" i="12" s="1"/>
  <c r="T17" i="12" s="1"/>
  <c r="R19" i="119"/>
  <c r="S19" i="119" s="1"/>
  <c r="R15" i="119"/>
  <c r="S15" i="119" s="1"/>
  <c r="R15" i="12"/>
  <c r="S15" i="12" s="1"/>
  <c r="R10" i="12"/>
  <c r="S10" i="12" s="1"/>
  <c r="R10" i="119"/>
  <c r="S10" i="119" s="1"/>
  <c r="R25" i="12"/>
  <c r="S25" i="12" s="1"/>
  <c r="R25" i="119"/>
  <c r="S25" i="119" s="1"/>
  <c r="R18" i="12"/>
  <c r="S18" i="12" s="1"/>
  <c r="R18" i="119"/>
  <c r="S18" i="119" s="1"/>
  <c r="R23" i="12"/>
  <c r="S23" i="12" s="1"/>
  <c r="R23" i="119"/>
  <c r="S23" i="119" s="1"/>
  <c r="R14" i="12"/>
  <c r="S14" i="12" s="1"/>
  <c r="R14" i="119"/>
  <c r="S14" i="119" s="1"/>
  <c r="R9" i="12"/>
  <c r="S9" i="12" s="1"/>
  <c r="R9" i="119"/>
  <c r="S9" i="119" s="1"/>
  <c r="R22" i="12"/>
  <c r="S22" i="12" s="1"/>
  <c r="R22" i="119"/>
  <c r="S22" i="119" s="1"/>
  <c r="R17" i="12"/>
  <c r="S17" i="12" s="1"/>
  <c r="R17" i="119"/>
  <c r="S17" i="119" s="1"/>
  <c r="R12" i="119"/>
  <c r="S12" i="119" s="1"/>
  <c r="R12" i="12"/>
  <c r="S12" i="12" s="1"/>
  <c r="R26" i="12"/>
  <c r="S26" i="12" s="1"/>
  <c r="R26" i="119"/>
  <c r="S26" i="119" s="1"/>
  <c r="R20" i="12"/>
  <c r="S20" i="12" s="1"/>
  <c r="R20" i="119"/>
  <c r="S20" i="119" s="1"/>
  <c r="R16" i="119"/>
  <c r="S16" i="119" s="1"/>
  <c r="R16" i="12"/>
  <c r="S16" i="12" s="1"/>
  <c r="R11" i="12"/>
  <c r="S11" i="12" s="1"/>
  <c r="R11" i="119"/>
  <c r="S11" i="119" s="1"/>
  <c r="R21" i="12"/>
  <c r="S21" i="12" s="1"/>
  <c r="R21" i="119"/>
  <c r="S21" i="119" s="1"/>
  <c r="T21" i="119" s="1"/>
  <c r="R8" i="12"/>
  <c r="S8" i="12" s="1"/>
  <c r="R8" i="119"/>
  <c r="S8" i="119" s="1"/>
  <c r="H23" i="119"/>
  <c r="H23" i="12"/>
  <c r="G23" i="12"/>
  <c r="G23" i="119"/>
  <c r="H21" i="119"/>
  <c r="H21" i="12"/>
  <c r="G21" i="12"/>
  <c r="G21" i="119"/>
  <c r="H18" i="119"/>
  <c r="H18" i="12"/>
  <c r="G18" i="12"/>
  <c r="G18" i="119"/>
  <c r="AF8" i="12"/>
  <c r="AF8" i="119"/>
  <c r="AG8" i="119" s="1"/>
  <c r="AF26" i="12"/>
  <c r="AF26" i="119"/>
  <c r="AG26" i="119" s="1"/>
  <c r="AF24" i="12"/>
  <c r="AF24" i="119"/>
  <c r="AG24" i="119" s="1"/>
  <c r="AF17" i="12"/>
  <c r="AF17" i="119"/>
  <c r="AG17" i="119" s="1"/>
  <c r="AF16" i="12"/>
  <c r="AF16" i="119"/>
  <c r="AG16" i="119" s="1"/>
  <c r="AF15" i="12"/>
  <c r="AF15" i="119"/>
  <c r="AG15" i="119" s="1"/>
  <c r="AF12" i="12"/>
  <c r="AF12" i="119"/>
  <c r="AG12" i="119" s="1"/>
  <c r="AF10" i="12"/>
  <c r="AF10" i="119"/>
  <c r="AG10" i="119" s="1"/>
  <c r="N8" i="12"/>
  <c r="N8" i="119"/>
  <c r="O8" i="119" s="1"/>
  <c r="N24" i="12"/>
  <c r="N24" i="119"/>
  <c r="O24" i="119" s="1"/>
  <c r="N10" i="12"/>
  <c r="N10" i="119"/>
  <c r="O10" i="119" s="1"/>
  <c r="L14" i="12"/>
  <c r="L14" i="119"/>
  <c r="O14" i="119" s="1"/>
  <c r="L27" i="12"/>
  <c r="L27" i="119"/>
  <c r="O27" i="119" s="1"/>
  <c r="L26" i="12"/>
  <c r="L26" i="119"/>
  <c r="O26" i="119" s="1"/>
  <c r="L23" i="12"/>
  <c r="L23" i="119"/>
  <c r="O23" i="119" s="1"/>
  <c r="L16" i="12"/>
  <c r="L16" i="119"/>
  <c r="O16" i="119" s="1"/>
  <c r="L15" i="12"/>
  <c r="L15" i="119"/>
  <c r="O15" i="119" s="1"/>
  <c r="L12" i="12"/>
  <c r="L12" i="119"/>
  <c r="O12" i="119" s="1"/>
  <c r="F23" i="119"/>
  <c r="F23" i="12"/>
  <c r="F21" i="119"/>
  <c r="F21" i="12"/>
  <c r="F18" i="119"/>
  <c r="F18" i="12"/>
  <c r="I24" i="12"/>
  <c r="I19" i="12"/>
  <c r="I15" i="12"/>
  <c r="I26" i="12"/>
  <c r="I8" i="12"/>
  <c r="I27" i="12"/>
  <c r="T24" i="12"/>
  <c r="AX19" i="12"/>
  <c r="AX22" i="12"/>
  <c r="AX27" i="12"/>
  <c r="AX14" i="12"/>
  <c r="AX20" i="12"/>
  <c r="AX17" i="12"/>
  <c r="AX15" i="12"/>
  <c r="AX26" i="12"/>
  <c r="AX18" i="12"/>
  <c r="AX25" i="12"/>
  <c r="AX24" i="12"/>
  <c r="AX16" i="12"/>
  <c r="AX23" i="12"/>
  <c r="AX21" i="12"/>
  <c r="A2" i="99"/>
  <c r="D7" i="97"/>
  <c r="G7" i="97" s="1"/>
  <c r="AT7" i="12" s="1"/>
  <c r="E23" i="89"/>
  <c r="AA22" i="12" s="1"/>
  <c r="E18" i="89"/>
  <c r="E17" i="89"/>
  <c r="C8" i="89"/>
  <c r="E8" i="89" s="1"/>
  <c r="AA7" i="12" s="1"/>
  <c r="F23" i="88"/>
  <c r="Z22" i="12" s="1"/>
  <c r="F21" i="88"/>
  <c r="F28" i="85"/>
  <c r="W27" i="12" s="1"/>
  <c r="A2" i="14"/>
  <c r="C3" i="14"/>
  <c r="C4" i="14"/>
  <c r="B4" i="115"/>
  <c r="B3" i="115"/>
  <c r="B5" i="114"/>
  <c r="B6" i="114"/>
  <c r="B3" i="114"/>
  <c r="B5" i="113"/>
  <c r="B6" i="113"/>
  <c r="B4" i="113"/>
  <c r="B3" i="113"/>
  <c r="A2" i="113"/>
  <c r="B5" i="112"/>
  <c r="B4" i="112"/>
  <c r="B3" i="112"/>
  <c r="A2" i="112"/>
  <c r="B5" i="111"/>
  <c r="B6" i="111"/>
  <c r="B4" i="111"/>
  <c r="B3" i="111"/>
  <c r="A2" i="111"/>
  <c r="B5" i="110"/>
  <c r="B4" i="110"/>
  <c r="B3" i="110"/>
  <c r="A2" i="110"/>
  <c r="B5" i="109"/>
  <c r="B4" i="109"/>
  <c r="B3" i="109"/>
  <c r="B5" i="108"/>
  <c r="B6" i="108"/>
  <c r="B4" i="108"/>
  <c r="B3" i="108"/>
  <c r="A2" i="108"/>
  <c r="B6" i="107"/>
  <c r="B5" i="107"/>
  <c r="H13" i="107"/>
  <c r="B4" i="107"/>
  <c r="H17" i="107"/>
  <c r="BJ16" i="12" s="1"/>
  <c r="BK16" i="12" s="1"/>
  <c r="B3" i="107"/>
  <c r="A2" i="107"/>
  <c r="B5" i="106"/>
  <c r="B4" i="106"/>
  <c r="B3" i="106"/>
  <c r="B5" i="105"/>
  <c r="B4" i="105"/>
  <c r="B3" i="105"/>
  <c r="A2" i="105"/>
  <c r="B5" i="104"/>
  <c r="B4" i="104"/>
  <c r="B3" i="104"/>
  <c r="A2" i="104"/>
  <c r="B5" i="103"/>
  <c r="B6" i="103"/>
  <c r="B4" i="103"/>
  <c r="B3" i="103"/>
  <c r="A2" i="103"/>
  <c r="B5" i="102"/>
  <c r="B4" i="102"/>
  <c r="B3" i="102"/>
  <c r="A2" i="102"/>
  <c r="B5" i="101"/>
  <c r="B4" i="101"/>
  <c r="B3" i="101"/>
  <c r="A2" i="101"/>
  <c r="B5" i="100"/>
  <c r="B4" i="100"/>
  <c r="B3" i="100"/>
  <c r="B6" i="99"/>
  <c r="B4" i="99"/>
  <c r="B3" i="99"/>
  <c r="B5" i="98"/>
  <c r="B4" i="98"/>
  <c r="B3" i="98"/>
  <c r="A2" i="98"/>
  <c r="B5" i="97"/>
  <c r="B4" i="97"/>
  <c r="A2" i="97"/>
  <c r="B3" i="97"/>
  <c r="B5" i="96"/>
  <c r="B4" i="96"/>
  <c r="A2" i="96"/>
  <c r="B3" i="96"/>
  <c r="C8" i="113"/>
  <c r="F8" i="113" s="1"/>
  <c r="BY7" i="12" s="1"/>
  <c r="H26" i="107"/>
  <c r="H22" i="107"/>
  <c r="H18" i="107"/>
  <c r="H16" i="107"/>
  <c r="BJ15" i="12" s="1"/>
  <c r="BK15" i="12" s="1"/>
  <c r="H15" i="107"/>
  <c r="H12" i="107"/>
  <c r="BJ11" i="12" s="1"/>
  <c r="BK11" i="12" s="1"/>
  <c r="H10" i="107"/>
  <c r="H9" i="107"/>
  <c r="H8" i="107"/>
  <c r="BJ7" i="12" s="1"/>
  <c r="H24" i="107"/>
  <c r="BJ23" i="12" s="1"/>
  <c r="BK23" i="12" s="1"/>
  <c r="B3" i="91"/>
  <c r="B5" i="92"/>
  <c r="B5" i="89"/>
  <c r="B5" i="85"/>
  <c r="B5" i="95"/>
  <c r="B4" i="95"/>
  <c r="B4" i="93"/>
  <c r="B5" i="93"/>
  <c r="B6" i="93"/>
  <c r="C8" i="93" s="1"/>
  <c r="B3" i="95"/>
  <c r="B3" i="93"/>
  <c r="B3" i="92"/>
  <c r="B6" i="92"/>
  <c r="B4" i="92"/>
  <c r="B6" i="91"/>
  <c r="B5" i="91"/>
  <c r="B4" i="91"/>
  <c r="B2" i="91"/>
  <c r="B6" i="90"/>
  <c r="B5" i="90"/>
  <c r="B4" i="90"/>
  <c r="B3" i="90"/>
  <c r="B2" i="90"/>
  <c r="B6" i="89"/>
  <c r="B4" i="89"/>
  <c r="E26" i="89" s="1"/>
  <c r="AA25" i="12" s="1"/>
  <c r="B3" i="89"/>
  <c r="B6" i="88"/>
  <c r="B5" i="88"/>
  <c r="B4" i="88"/>
  <c r="F25" i="88" s="1"/>
  <c r="Z24" i="12" s="1"/>
  <c r="B3" i="88"/>
  <c r="B6" i="87"/>
  <c r="B5" i="87"/>
  <c r="B4" i="87"/>
  <c r="B3" i="87"/>
  <c r="B6" i="86"/>
  <c r="B5" i="86"/>
  <c r="B4" i="86"/>
  <c r="B3" i="86"/>
  <c r="B6" i="85"/>
  <c r="B4" i="85"/>
  <c r="C22" i="85" s="1"/>
  <c r="B3" i="85"/>
  <c r="B5" i="82"/>
  <c r="B3" i="82"/>
  <c r="B6" i="81"/>
  <c r="B5" i="81"/>
  <c r="B4" i="81"/>
  <c r="B3" i="81"/>
  <c r="B2" i="81"/>
  <c r="B6" i="80"/>
  <c r="B5" i="80"/>
  <c r="B4" i="80"/>
  <c r="B3" i="80"/>
  <c r="B2" i="80"/>
  <c r="B6" i="79"/>
  <c r="B5" i="79"/>
  <c r="B4" i="79"/>
  <c r="B3" i="79"/>
  <c r="B2" i="79"/>
  <c r="A2" i="77"/>
  <c r="B5" i="77"/>
  <c r="B4" i="77"/>
  <c r="B3" i="77"/>
  <c r="A2" i="76"/>
  <c r="B5" i="76"/>
  <c r="B4" i="76"/>
  <c r="B3" i="76"/>
  <c r="D8" i="81"/>
  <c r="D8" i="79"/>
  <c r="D8" i="80"/>
  <c r="M7" i="12" s="1"/>
  <c r="D8" i="91"/>
  <c r="AF7" i="12" s="1"/>
  <c r="C7" i="82"/>
  <c r="F7" i="82" s="1"/>
  <c r="D7" i="76"/>
  <c r="F7" i="76"/>
  <c r="G7" i="12" s="1"/>
  <c r="I7" i="12" s="1"/>
  <c r="J10" i="12" s="1"/>
  <c r="H11" i="107"/>
  <c r="D7" i="106"/>
  <c r="H7" i="106" s="1"/>
  <c r="BI7" i="12" s="1"/>
  <c r="H27" i="107"/>
  <c r="H25" i="107"/>
  <c r="H23" i="107"/>
  <c r="BJ22" i="12" s="1"/>
  <c r="BK22" i="12" s="1"/>
  <c r="H21" i="107"/>
  <c r="H19" i="107"/>
  <c r="H20" i="107"/>
  <c r="H28" i="107"/>
  <c r="D7" i="77"/>
  <c r="F7" i="77" s="1"/>
  <c r="AL22" i="12" l="1"/>
  <c r="AX21" i="119"/>
  <c r="AX19" i="119"/>
  <c r="AX22" i="119"/>
  <c r="AX18" i="119"/>
  <c r="AX17" i="119"/>
  <c r="AX14" i="119"/>
  <c r="AX15" i="119"/>
  <c r="AX26" i="119"/>
  <c r="AX24" i="119"/>
  <c r="AX20" i="119"/>
  <c r="AX23" i="119"/>
  <c r="AX25" i="119"/>
  <c r="BJ14" i="12"/>
  <c r="BK14" i="12" s="1"/>
  <c r="BJ14" i="119"/>
  <c r="BK14" i="119" s="1"/>
  <c r="AL20" i="12"/>
  <c r="Z20" i="12"/>
  <c r="Z20" i="119"/>
  <c r="AB20" i="119" s="1"/>
  <c r="AA17" i="12"/>
  <c r="AA17" i="119"/>
  <c r="AA16" i="12"/>
  <c r="AA16" i="119"/>
  <c r="AB16" i="119" s="1"/>
  <c r="I23" i="119"/>
  <c r="T23" i="12"/>
  <c r="T27" i="12"/>
  <c r="AL25" i="12"/>
  <c r="AL26" i="12"/>
  <c r="AL17" i="12"/>
  <c r="AL16" i="12"/>
  <c r="AL15" i="12"/>
  <c r="AL27" i="12"/>
  <c r="AL23" i="12"/>
  <c r="AL18" i="12"/>
  <c r="AL14" i="12"/>
  <c r="AL24" i="12"/>
  <c r="AL19" i="12"/>
  <c r="AL21" i="12"/>
  <c r="C11" i="115"/>
  <c r="F11" i="115" s="1"/>
  <c r="C7" i="115"/>
  <c r="F7" i="115" s="1"/>
  <c r="C9" i="115"/>
  <c r="F9" i="115" s="1"/>
  <c r="C23" i="115"/>
  <c r="F23" i="115" s="1"/>
  <c r="C10" i="115"/>
  <c r="F10" i="115" s="1"/>
  <c r="C15" i="115"/>
  <c r="F15" i="115" s="1"/>
  <c r="C19" i="115"/>
  <c r="F19" i="115" s="1"/>
  <c r="C24" i="115"/>
  <c r="F24" i="115" s="1"/>
  <c r="C12" i="115"/>
  <c r="F12" i="115" s="1"/>
  <c r="C22" i="115"/>
  <c r="F22" i="115" s="1"/>
  <c r="C14" i="115"/>
  <c r="F14" i="115" s="1"/>
  <c r="C20" i="115"/>
  <c r="F20" i="115" s="1"/>
  <c r="C16" i="115"/>
  <c r="F16" i="115" s="1"/>
  <c r="C21" i="115"/>
  <c r="F21" i="115" s="1"/>
  <c r="C25" i="115"/>
  <c r="F25" i="115" s="1"/>
  <c r="C8" i="115"/>
  <c r="F8" i="115" s="1"/>
  <c r="C17" i="115"/>
  <c r="F17" i="115" s="1"/>
  <c r="C26" i="115"/>
  <c r="F26" i="115" s="1"/>
  <c r="C18" i="115"/>
  <c r="F18" i="115" s="1"/>
  <c r="C27" i="115"/>
  <c r="F27" i="115" s="1"/>
  <c r="BJ27" i="12"/>
  <c r="BK27" i="12" s="1"/>
  <c r="BJ27" i="119"/>
  <c r="BK27" i="119" s="1"/>
  <c r="BJ26" i="12"/>
  <c r="BK26" i="12" s="1"/>
  <c r="BJ26" i="119"/>
  <c r="BK26" i="119" s="1"/>
  <c r="BJ25" i="12"/>
  <c r="BK25" i="12" s="1"/>
  <c r="BJ25" i="119"/>
  <c r="BK25" i="119" s="1"/>
  <c r="BJ24" i="12"/>
  <c r="BK24" i="12" s="1"/>
  <c r="BJ24" i="119"/>
  <c r="BK24" i="119" s="1"/>
  <c r="BJ21" i="12"/>
  <c r="BK21" i="12" s="1"/>
  <c r="BJ21" i="119"/>
  <c r="BK21" i="119" s="1"/>
  <c r="BJ20" i="12"/>
  <c r="BK20" i="12" s="1"/>
  <c r="BJ20" i="119"/>
  <c r="BK20" i="119" s="1"/>
  <c r="BJ19" i="12"/>
  <c r="BK19" i="12" s="1"/>
  <c r="BJ19" i="119"/>
  <c r="BK19" i="119" s="1"/>
  <c r="BJ18" i="12"/>
  <c r="BK18" i="12" s="1"/>
  <c r="BJ18" i="119"/>
  <c r="BK18" i="119" s="1"/>
  <c r="BJ17" i="12"/>
  <c r="BK17" i="12" s="1"/>
  <c r="BJ17" i="119"/>
  <c r="BK17" i="119" s="1"/>
  <c r="BJ12" i="12"/>
  <c r="BK12" i="12" s="1"/>
  <c r="BJ12" i="119"/>
  <c r="BK12" i="119" s="1"/>
  <c r="BJ10" i="12"/>
  <c r="BK10" i="12" s="1"/>
  <c r="BJ10" i="119"/>
  <c r="BK10" i="119" s="1"/>
  <c r="BJ9" i="12"/>
  <c r="BK9" i="12" s="1"/>
  <c r="BJ9" i="119"/>
  <c r="BK9" i="119" s="1"/>
  <c r="BJ8" i="12"/>
  <c r="BK8" i="12" s="1"/>
  <c r="BM19" i="12" s="1"/>
  <c r="BJ8" i="119"/>
  <c r="BK8" i="119" s="1"/>
  <c r="T20" i="12"/>
  <c r="T22" i="12"/>
  <c r="D11" i="104"/>
  <c r="H11" i="104" s="1"/>
  <c r="D16" i="104"/>
  <c r="H16" i="104" s="1"/>
  <c r="D20" i="104"/>
  <c r="H20" i="104" s="1"/>
  <c r="D24" i="104"/>
  <c r="H24" i="104" s="1"/>
  <c r="D15" i="104"/>
  <c r="H15" i="104" s="1"/>
  <c r="D27" i="104"/>
  <c r="H27" i="104" s="1"/>
  <c r="D8" i="104"/>
  <c r="H8" i="104" s="1"/>
  <c r="D12" i="104"/>
  <c r="H12" i="104" s="1"/>
  <c r="D17" i="104"/>
  <c r="H17" i="104" s="1"/>
  <c r="D21" i="104"/>
  <c r="H21" i="104" s="1"/>
  <c r="D25" i="104"/>
  <c r="H25" i="104" s="1"/>
  <c r="D10" i="104"/>
  <c r="H10" i="104" s="1"/>
  <c r="D23" i="104"/>
  <c r="H23" i="104" s="1"/>
  <c r="D9" i="104"/>
  <c r="H9" i="104" s="1"/>
  <c r="D14" i="104"/>
  <c r="H14" i="104" s="1"/>
  <c r="D18" i="104"/>
  <c r="H18" i="104" s="1"/>
  <c r="D22" i="104"/>
  <c r="H22" i="104" s="1"/>
  <c r="D26" i="104"/>
  <c r="H26" i="104" s="1"/>
  <c r="D19" i="104"/>
  <c r="H19" i="104" s="1"/>
  <c r="AL16" i="119"/>
  <c r="AL27" i="119"/>
  <c r="AL26" i="119"/>
  <c r="AL23" i="119"/>
  <c r="AL25" i="119"/>
  <c r="AL21" i="119"/>
  <c r="AL15" i="119"/>
  <c r="AL24" i="119"/>
  <c r="AL22" i="119"/>
  <c r="AL19" i="119"/>
  <c r="AL17" i="119"/>
  <c r="AL14" i="119"/>
  <c r="AL18" i="119"/>
  <c r="AL20" i="119"/>
  <c r="I23" i="12"/>
  <c r="I21" i="12"/>
  <c r="I21" i="119"/>
  <c r="T21" i="12"/>
  <c r="T14" i="12"/>
  <c r="T25" i="12"/>
  <c r="R7" i="12"/>
  <c r="S7" i="12" s="1"/>
  <c r="T10" i="12" s="1"/>
  <c r="R7" i="119"/>
  <c r="S7" i="119" s="1"/>
  <c r="T26" i="119"/>
  <c r="T17" i="119"/>
  <c r="T23" i="119"/>
  <c r="T25" i="119"/>
  <c r="T26" i="12"/>
  <c r="T16" i="12"/>
  <c r="T19" i="12"/>
  <c r="T16" i="119"/>
  <c r="T15" i="119"/>
  <c r="T15" i="12"/>
  <c r="T18" i="12"/>
  <c r="T20" i="119"/>
  <c r="T22" i="119"/>
  <c r="T14" i="119"/>
  <c r="T27" i="119"/>
  <c r="T24" i="119"/>
  <c r="T18" i="119"/>
  <c r="T19" i="119"/>
  <c r="T8" i="119"/>
  <c r="U22" i="119"/>
  <c r="U16" i="119"/>
  <c r="U21" i="119"/>
  <c r="U20" i="119"/>
  <c r="U27" i="119"/>
  <c r="T10" i="119"/>
  <c r="U7" i="119"/>
  <c r="T9" i="119"/>
  <c r="U11" i="119"/>
  <c r="U12" i="119"/>
  <c r="U14" i="119"/>
  <c r="T11" i="119"/>
  <c r="U25" i="119"/>
  <c r="T7" i="119"/>
  <c r="T12" i="119"/>
  <c r="U24" i="119"/>
  <c r="U18" i="119"/>
  <c r="U9" i="119"/>
  <c r="U19" i="119"/>
  <c r="U8" i="119"/>
  <c r="U17" i="119"/>
  <c r="U26" i="119"/>
  <c r="U10" i="119"/>
  <c r="U15" i="119"/>
  <c r="U23" i="119"/>
  <c r="I18" i="12"/>
  <c r="J22" i="12" s="1"/>
  <c r="I18" i="119"/>
  <c r="J26" i="119" s="1"/>
  <c r="AH24" i="119"/>
  <c r="AH15" i="119"/>
  <c r="AH25" i="119"/>
  <c r="AH22" i="119"/>
  <c r="AH18" i="119"/>
  <c r="AH27" i="119"/>
  <c r="AH14" i="119"/>
  <c r="AH17" i="119"/>
  <c r="AH26" i="119"/>
  <c r="AH19" i="119"/>
  <c r="AH23" i="119"/>
  <c r="AH20" i="119"/>
  <c r="AH21" i="119"/>
  <c r="AH16" i="119"/>
  <c r="AI24" i="119"/>
  <c r="AI18" i="119"/>
  <c r="AI22" i="119"/>
  <c r="AI9" i="119"/>
  <c r="AI10" i="119"/>
  <c r="AH7" i="119"/>
  <c r="AI11" i="119"/>
  <c r="AI23" i="119"/>
  <c r="AH9" i="119"/>
  <c r="AI21" i="119"/>
  <c r="AH12" i="119"/>
  <c r="AH10" i="119"/>
  <c r="AI25" i="119"/>
  <c r="AI20" i="119"/>
  <c r="AI7" i="119"/>
  <c r="AI26" i="119"/>
  <c r="AI19" i="119"/>
  <c r="AH8" i="119"/>
  <c r="AI17" i="119"/>
  <c r="AI15" i="119"/>
  <c r="AI8" i="119"/>
  <c r="AI27" i="119"/>
  <c r="AI16" i="119"/>
  <c r="AI12" i="119"/>
  <c r="AI14" i="119"/>
  <c r="AH11" i="119"/>
  <c r="P14" i="119"/>
  <c r="P26" i="119"/>
  <c r="P27" i="119"/>
  <c r="P18" i="119"/>
  <c r="P19" i="119"/>
  <c r="P15" i="119"/>
  <c r="P21" i="119"/>
  <c r="P22" i="119"/>
  <c r="P16" i="119"/>
  <c r="P25" i="119"/>
  <c r="P23" i="119"/>
  <c r="P24" i="119"/>
  <c r="P20" i="119"/>
  <c r="P17" i="119"/>
  <c r="L7" i="12"/>
  <c r="L7" i="119"/>
  <c r="O7" i="119" s="1"/>
  <c r="J25" i="119"/>
  <c r="K21" i="119"/>
  <c r="K25" i="119"/>
  <c r="K19" i="119"/>
  <c r="C14" i="112"/>
  <c r="E14" i="112" s="1"/>
  <c r="BU14" i="12" s="1"/>
  <c r="BV14" i="12" s="1"/>
  <c r="C18" i="112"/>
  <c r="E18" i="112" s="1"/>
  <c r="BU18" i="12" s="1"/>
  <c r="BV18" i="12" s="1"/>
  <c r="C22" i="112"/>
  <c r="E22" i="112" s="1"/>
  <c r="BU22" i="12" s="1"/>
  <c r="BV22" i="12" s="1"/>
  <c r="C26" i="112"/>
  <c r="E26" i="112" s="1"/>
  <c r="BU26" i="12" s="1"/>
  <c r="BV26" i="12" s="1"/>
  <c r="C10" i="112"/>
  <c r="E10" i="112" s="1"/>
  <c r="BU10" i="12" s="1"/>
  <c r="BV10" i="12" s="1"/>
  <c r="C8" i="112"/>
  <c r="E8" i="112" s="1"/>
  <c r="BU8" i="12" s="1"/>
  <c r="BV8" i="12" s="1"/>
  <c r="C17" i="112"/>
  <c r="E17" i="112" s="1"/>
  <c r="BU17" i="12" s="1"/>
  <c r="BV17" i="12" s="1"/>
  <c r="C7" i="112"/>
  <c r="E7" i="112" s="1"/>
  <c r="BU7" i="12" s="1"/>
  <c r="BV7" i="12" s="1"/>
  <c r="BW11" i="12" s="1"/>
  <c r="C15" i="112"/>
  <c r="E15" i="112" s="1"/>
  <c r="BU15" i="12" s="1"/>
  <c r="BV15" i="12" s="1"/>
  <c r="C19" i="112"/>
  <c r="E19" i="112" s="1"/>
  <c r="BU19" i="12" s="1"/>
  <c r="BV19" i="12" s="1"/>
  <c r="C23" i="112"/>
  <c r="E23" i="112" s="1"/>
  <c r="BU23" i="12" s="1"/>
  <c r="BV23" i="12" s="1"/>
  <c r="C27" i="112"/>
  <c r="E27" i="112" s="1"/>
  <c r="C11" i="112"/>
  <c r="E11" i="112" s="1"/>
  <c r="BU11" i="12" s="1"/>
  <c r="BV11" i="12" s="1"/>
  <c r="C24" i="112"/>
  <c r="E24" i="112" s="1"/>
  <c r="BU24" i="12" s="1"/>
  <c r="BV24" i="12" s="1"/>
  <c r="C21" i="112"/>
  <c r="E21" i="112" s="1"/>
  <c r="BU21" i="12" s="1"/>
  <c r="BV21" i="12" s="1"/>
  <c r="C9" i="112"/>
  <c r="E9" i="112" s="1"/>
  <c r="BU9" i="12" s="1"/>
  <c r="BV9" i="12" s="1"/>
  <c r="C16" i="112"/>
  <c r="E16" i="112" s="1"/>
  <c r="BU16" i="12" s="1"/>
  <c r="BV16" i="12" s="1"/>
  <c r="C20" i="112"/>
  <c r="E20" i="112" s="1"/>
  <c r="BU20" i="12" s="1"/>
  <c r="BV20" i="12" s="1"/>
  <c r="C12" i="112"/>
  <c r="E12" i="112" s="1"/>
  <c r="BU12" i="12" s="1"/>
  <c r="BV12" i="12" s="1"/>
  <c r="C25" i="112"/>
  <c r="E25" i="112" s="1"/>
  <c r="BU25" i="12" s="1"/>
  <c r="BV25" i="12" s="1"/>
  <c r="C15" i="93"/>
  <c r="E15" i="93" s="1"/>
  <c r="C19" i="93"/>
  <c r="E19" i="93" s="1"/>
  <c r="C23" i="93"/>
  <c r="E23" i="93" s="1"/>
  <c r="C27" i="93"/>
  <c r="E27" i="93" s="1"/>
  <c r="C11" i="93"/>
  <c r="E11" i="93" s="1"/>
  <c r="C22" i="93"/>
  <c r="E22" i="93" s="1"/>
  <c r="C10" i="93"/>
  <c r="E10" i="93" s="1"/>
  <c r="C16" i="93"/>
  <c r="E16" i="93" s="1"/>
  <c r="AN15" i="12" s="1"/>
  <c r="AP15" i="12" s="1"/>
  <c r="C20" i="93"/>
  <c r="E20" i="93" s="1"/>
  <c r="C24" i="93"/>
  <c r="E24" i="93" s="1"/>
  <c r="C28" i="93"/>
  <c r="E28" i="93" s="1"/>
  <c r="C12" i="93"/>
  <c r="E12" i="93" s="1"/>
  <c r="C17" i="93"/>
  <c r="E17" i="93" s="1"/>
  <c r="AN16" i="12" s="1"/>
  <c r="AP16" i="12" s="1"/>
  <c r="C21" i="93"/>
  <c r="E21" i="93" s="1"/>
  <c r="C25" i="93"/>
  <c r="E25" i="93" s="1"/>
  <c r="C9" i="93"/>
  <c r="E9" i="93" s="1"/>
  <c r="C13" i="93"/>
  <c r="E13" i="93" s="1"/>
  <c r="C18" i="93"/>
  <c r="E18" i="93" s="1"/>
  <c r="C26" i="93"/>
  <c r="E26" i="93" s="1"/>
  <c r="E8" i="93"/>
  <c r="C17" i="114"/>
  <c r="E17" i="114" s="1"/>
  <c r="C21" i="114"/>
  <c r="E21" i="114" s="1"/>
  <c r="C25" i="114"/>
  <c r="E25" i="114" s="1"/>
  <c r="C9" i="114"/>
  <c r="E9" i="114" s="1"/>
  <c r="C13" i="114"/>
  <c r="E13" i="114" s="1"/>
  <c r="C18" i="114"/>
  <c r="E18" i="114" s="1"/>
  <c r="C22" i="114"/>
  <c r="E22" i="114" s="1"/>
  <c r="C26" i="114"/>
  <c r="E26" i="114" s="1"/>
  <c r="C10" i="114"/>
  <c r="E10" i="114" s="1"/>
  <c r="C8" i="114"/>
  <c r="E8" i="114" s="1"/>
  <c r="BZ7" i="12" s="1"/>
  <c r="C15" i="114"/>
  <c r="E15" i="114" s="1"/>
  <c r="C19" i="114"/>
  <c r="E19" i="114" s="1"/>
  <c r="C23" i="114"/>
  <c r="E23" i="114" s="1"/>
  <c r="BZ22" i="12" s="1"/>
  <c r="C27" i="114"/>
  <c r="E27" i="114" s="1"/>
  <c r="C11" i="114"/>
  <c r="E11" i="114" s="1"/>
  <c r="C16" i="114"/>
  <c r="E16" i="114" s="1"/>
  <c r="BZ15" i="12" s="1"/>
  <c r="C20" i="114"/>
  <c r="E20" i="114" s="1"/>
  <c r="C24" i="114"/>
  <c r="E24" i="114" s="1"/>
  <c r="BZ23" i="12" s="1"/>
  <c r="C28" i="114"/>
  <c r="E28" i="114" s="1"/>
  <c r="C12" i="114"/>
  <c r="E12" i="114" s="1"/>
  <c r="D8" i="110"/>
  <c r="G8" i="110" s="1"/>
  <c r="BP8" i="12" s="1"/>
  <c r="D12" i="110"/>
  <c r="G12" i="110" s="1"/>
  <c r="BP12" i="12" s="1"/>
  <c r="D17" i="110"/>
  <c r="G17" i="110" s="1"/>
  <c r="BP17" i="12" s="1"/>
  <c r="D21" i="110"/>
  <c r="G21" i="110" s="1"/>
  <c r="D25" i="110"/>
  <c r="G25" i="110" s="1"/>
  <c r="BP25" i="12" s="1"/>
  <c r="D9" i="110"/>
  <c r="G9" i="110" s="1"/>
  <c r="D14" i="110"/>
  <c r="G14" i="110" s="1"/>
  <c r="BP14" i="12" s="1"/>
  <c r="D18" i="110"/>
  <c r="G18" i="110" s="1"/>
  <c r="BP18" i="12" s="1"/>
  <c r="D22" i="110"/>
  <c r="G22" i="110" s="1"/>
  <c r="D26" i="110"/>
  <c r="G26" i="110" s="1"/>
  <c r="BP26" i="12" s="1"/>
  <c r="D10" i="110"/>
  <c r="G10" i="110" s="1"/>
  <c r="BP10" i="12" s="1"/>
  <c r="D15" i="110"/>
  <c r="G15" i="110" s="1"/>
  <c r="BP15" i="12" s="1"/>
  <c r="D19" i="110"/>
  <c r="G19" i="110" s="1"/>
  <c r="BP19" i="12" s="1"/>
  <c r="D23" i="110"/>
  <c r="G23" i="110" s="1"/>
  <c r="D27" i="110"/>
  <c r="G27" i="110" s="1"/>
  <c r="BP27" i="12" s="1"/>
  <c r="D11" i="110"/>
  <c r="G11" i="110" s="1"/>
  <c r="BP11" i="12" s="1"/>
  <c r="D16" i="110"/>
  <c r="G16" i="110" s="1"/>
  <c r="BP16" i="12" s="1"/>
  <c r="D20" i="110"/>
  <c r="G20" i="110" s="1"/>
  <c r="BP20" i="12" s="1"/>
  <c r="D24" i="110"/>
  <c r="G24" i="110" s="1"/>
  <c r="BP24" i="12" s="1"/>
  <c r="D9" i="90"/>
  <c r="AE8" i="12" s="1"/>
  <c r="AG8" i="12" s="1"/>
  <c r="D13" i="90"/>
  <c r="AE12" i="12" s="1"/>
  <c r="AG12" i="12" s="1"/>
  <c r="D18" i="90"/>
  <c r="AE17" i="12" s="1"/>
  <c r="AG17" i="12" s="1"/>
  <c r="D22" i="90"/>
  <c r="AE21" i="12" s="1"/>
  <c r="AG21" i="12" s="1"/>
  <c r="D26" i="90"/>
  <c r="AE25" i="12" s="1"/>
  <c r="AG25" i="12" s="1"/>
  <c r="D11" i="90"/>
  <c r="AE10" i="12" s="1"/>
  <c r="AG10" i="12" s="1"/>
  <c r="D24" i="90"/>
  <c r="AE23" i="12" s="1"/>
  <c r="AG23" i="12" s="1"/>
  <c r="D17" i="90"/>
  <c r="AE16" i="12" s="1"/>
  <c r="AG16" i="12" s="1"/>
  <c r="D21" i="90"/>
  <c r="AE20" i="12" s="1"/>
  <c r="AG20" i="12" s="1"/>
  <c r="D10" i="90"/>
  <c r="AE9" i="12" s="1"/>
  <c r="AG9" i="12" s="1"/>
  <c r="D15" i="90"/>
  <c r="AE14" i="12" s="1"/>
  <c r="AG14" i="12" s="1"/>
  <c r="D19" i="90"/>
  <c r="AE18" i="12" s="1"/>
  <c r="AG18" i="12" s="1"/>
  <c r="D23" i="90"/>
  <c r="AE22" i="12" s="1"/>
  <c r="AG22" i="12" s="1"/>
  <c r="D27" i="90"/>
  <c r="AE26" i="12" s="1"/>
  <c r="AG26" i="12" s="1"/>
  <c r="D16" i="90"/>
  <c r="AE15" i="12" s="1"/>
  <c r="AG15" i="12" s="1"/>
  <c r="D20" i="90"/>
  <c r="AE19" i="12" s="1"/>
  <c r="AG19" i="12" s="1"/>
  <c r="D28" i="90"/>
  <c r="AE27" i="12" s="1"/>
  <c r="AG27" i="12" s="1"/>
  <c r="D12" i="90"/>
  <c r="AE11" i="12" s="1"/>
  <c r="AG11" i="12" s="1"/>
  <c r="D25" i="90"/>
  <c r="AE24" i="12" s="1"/>
  <c r="AG24" i="12" s="1"/>
  <c r="D8" i="90"/>
  <c r="AE7" i="12" s="1"/>
  <c r="AG7" i="12" s="1"/>
  <c r="C11" i="85"/>
  <c r="F11" i="85" s="1"/>
  <c r="C27" i="85"/>
  <c r="F27" i="85" s="1"/>
  <c r="C12" i="85"/>
  <c r="F12" i="85" s="1"/>
  <c r="C18" i="85"/>
  <c r="F18" i="85" s="1"/>
  <c r="W17" i="12" s="1"/>
  <c r="C23" i="85"/>
  <c r="F23" i="85" s="1"/>
  <c r="C16" i="85"/>
  <c r="F16" i="85" s="1"/>
  <c r="W15" i="12" s="1"/>
  <c r="C13" i="85"/>
  <c r="F13" i="85" s="1"/>
  <c r="C19" i="85"/>
  <c r="F19" i="85" s="1"/>
  <c r="C24" i="85"/>
  <c r="F24" i="85" s="1"/>
  <c r="C9" i="85"/>
  <c r="F9" i="85" s="1"/>
  <c r="W8" i="12" s="1"/>
  <c r="C15" i="85"/>
  <c r="F15" i="85" s="1"/>
  <c r="C20" i="85"/>
  <c r="F20" i="85" s="1"/>
  <c r="C25" i="85"/>
  <c r="F25" i="85" s="1"/>
  <c r="W24" i="12" s="1"/>
  <c r="C10" i="85"/>
  <c r="F10" i="85" s="1"/>
  <c r="C17" i="85"/>
  <c r="F17" i="85" s="1"/>
  <c r="W16" i="12" s="1"/>
  <c r="C21" i="85"/>
  <c r="F21" i="85" s="1"/>
  <c r="W20" i="12" s="1"/>
  <c r="C26" i="85"/>
  <c r="F26" i="85" s="1"/>
  <c r="W25" i="12" s="1"/>
  <c r="D10" i="80"/>
  <c r="M9" i="12" s="1"/>
  <c r="O9" i="12" s="1"/>
  <c r="D15" i="80"/>
  <c r="M14" i="12" s="1"/>
  <c r="O14" i="12" s="1"/>
  <c r="D19" i="80"/>
  <c r="M18" i="12" s="1"/>
  <c r="O18" i="12" s="1"/>
  <c r="D23" i="80"/>
  <c r="M22" i="12" s="1"/>
  <c r="O22" i="12" s="1"/>
  <c r="D27" i="80"/>
  <c r="M26" i="12" s="1"/>
  <c r="O26" i="12" s="1"/>
  <c r="D17" i="80"/>
  <c r="M16" i="12" s="1"/>
  <c r="O16" i="12" s="1"/>
  <c r="D21" i="80"/>
  <c r="M20" i="12" s="1"/>
  <c r="O20" i="12" s="1"/>
  <c r="D26" i="80"/>
  <c r="M25" i="12" s="1"/>
  <c r="O25" i="12" s="1"/>
  <c r="D11" i="80"/>
  <c r="M10" i="12" s="1"/>
  <c r="O10" i="12" s="1"/>
  <c r="D16" i="80"/>
  <c r="M15" i="12" s="1"/>
  <c r="O15" i="12" s="1"/>
  <c r="D20" i="80"/>
  <c r="M19" i="12" s="1"/>
  <c r="O19" i="12" s="1"/>
  <c r="D24" i="80"/>
  <c r="M23" i="12" s="1"/>
  <c r="O23" i="12" s="1"/>
  <c r="D28" i="80"/>
  <c r="M27" i="12" s="1"/>
  <c r="O27" i="12" s="1"/>
  <c r="D12" i="80"/>
  <c r="M11" i="12" s="1"/>
  <c r="O11" i="12" s="1"/>
  <c r="D25" i="80"/>
  <c r="M24" i="12" s="1"/>
  <c r="O24" i="12" s="1"/>
  <c r="D9" i="80"/>
  <c r="M8" i="12" s="1"/>
  <c r="O8" i="12" s="1"/>
  <c r="D13" i="80"/>
  <c r="M12" i="12" s="1"/>
  <c r="O12" i="12" s="1"/>
  <c r="D18" i="80"/>
  <c r="M17" i="12" s="1"/>
  <c r="O17" i="12" s="1"/>
  <c r="D22" i="80"/>
  <c r="M21" i="12" s="1"/>
  <c r="O21" i="12" s="1"/>
  <c r="C10" i="86"/>
  <c r="F10" i="86" s="1"/>
  <c r="X9" i="12" s="1"/>
  <c r="C15" i="86"/>
  <c r="F15" i="86" s="1"/>
  <c r="X14" i="12" s="1"/>
  <c r="C19" i="86"/>
  <c r="F19" i="86" s="1"/>
  <c r="X18" i="12" s="1"/>
  <c r="C23" i="86"/>
  <c r="F23" i="86" s="1"/>
  <c r="X22" i="12" s="1"/>
  <c r="C27" i="86"/>
  <c r="F27" i="86" s="1"/>
  <c r="X26" i="12" s="1"/>
  <c r="C9" i="86"/>
  <c r="F9" i="86" s="1"/>
  <c r="X8" i="12" s="1"/>
  <c r="C22" i="86"/>
  <c r="F22" i="86" s="1"/>
  <c r="C11" i="86"/>
  <c r="F11" i="86" s="1"/>
  <c r="X10" i="12" s="1"/>
  <c r="C16" i="86"/>
  <c r="F16" i="86" s="1"/>
  <c r="X15" i="12" s="1"/>
  <c r="C20" i="86"/>
  <c r="F20" i="86" s="1"/>
  <c r="X19" i="12" s="1"/>
  <c r="C24" i="86"/>
  <c r="F24" i="86" s="1"/>
  <c r="C28" i="86"/>
  <c r="F28" i="86" s="1"/>
  <c r="X27" i="12" s="1"/>
  <c r="C18" i="86"/>
  <c r="F18" i="86" s="1"/>
  <c r="X17" i="12" s="1"/>
  <c r="C12" i="86"/>
  <c r="F12" i="86" s="1"/>
  <c r="X11" i="12" s="1"/>
  <c r="C17" i="86"/>
  <c r="F17" i="86" s="1"/>
  <c r="X16" i="12" s="1"/>
  <c r="C21" i="86"/>
  <c r="F21" i="86" s="1"/>
  <c r="X20" i="12" s="1"/>
  <c r="C25" i="86"/>
  <c r="F25" i="86" s="1"/>
  <c r="X24" i="12" s="1"/>
  <c r="C13" i="86"/>
  <c r="F13" i="86" s="1"/>
  <c r="X12" i="12" s="1"/>
  <c r="C26" i="86"/>
  <c r="F26" i="86" s="1"/>
  <c r="X25" i="12" s="1"/>
  <c r="C9" i="87"/>
  <c r="F9" i="87" s="1"/>
  <c r="Y8" i="12" s="1"/>
  <c r="C13" i="87"/>
  <c r="F13" i="87" s="1"/>
  <c r="Y12" i="12" s="1"/>
  <c r="C19" i="87"/>
  <c r="F19" i="87" s="1"/>
  <c r="Y18" i="12" s="1"/>
  <c r="C24" i="87"/>
  <c r="F24" i="87" s="1"/>
  <c r="C28" i="87"/>
  <c r="F28" i="87" s="1"/>
  <c r="Y27" i="12" s="1"/>
  <c r="C11" i="87"/>
  <c r="F11" i="87" s="1"/>
  <c r="Y10" i="12" s="1"/>
  <c r="C22" i="87"/>
  <c r="F22" i="87" s="1"/>
  <c r="C18" i="87"/>
  <c r="F18" i="87" s="1"/>
  <c r="Y17" i="12" s="1"/>
  <c r="C17" i="87"/>
  <c r="F17" i="87" s="1"/>
  <c r="Y16" i="12" s="1"/>
  <c r="C27" i="87"/>
  <c r="F27" i="87" s="1"/>
  <c r="Y26" i="12" s="1"/>
  <c r="C10" i="87"/>
  <c r="F10" i="87" s="1"/>
  <c r="Y9" i="12" s="1"/>
  <c r="C15" i="87"/>
  <c r="F15" i="87" s="1"/>
  <c r="Y14" i="12" s="1"/>
  <c r="C20" i="87"/>
  <c r="F20" i="87" s="1"/>
  <c r="Y19" i="12" s="1"/>
  <c r="C25" i="87"/>
  <c r="F25" i="87" s="1"/>
  <c r="Y24" i="12" s="1"/>
  <c r="C16" i="87"/>
  <c r="F16" i="87" s="1"/>
  <c r="Y15" i="12" s="1"/>
  <c r="C26" i="87"/>
  <c r="F26" i="87" s="1"/>
  <c r="Y25" i="12" s="1"/>
  <c r="C12" i="87"/>
  <c r="F12" i="87" s="1"/>
  <c r="Y11" i="12" s="1"/>
  <c r="C23" i="87"/>
  <c r="F23" i="87" s="1"/>
  <c r="Y22" i="12" s="1"/>
  <c r="D18" i="108"/>
  <c r="G18" i="108" s="1"/>
  <c r="D9" i="108"/>
  <c r="G9" i="108" s="1"/>
  <c r="BN8" i="12" s="1"/>
  <c r="D19" i="108"/>
  <c r="G19" i="108" s="1"/>
  <c r="BN18" i="12" s="1"/>
  <c r="BR18" i="12" s="1"/>
  <c r="D13" i="108"/>
  <c r="G13" i="108" s="1"/>
  <c r="BN12" i="12" s="1"/>
  <c r="BR12" i="12" s="1"/>
  <c r="D15" i="108"/>
  <c r="G15" i="108" s="1"/>
  <c r="BN14" i="12" s="1"/>
  <c r="BR14" i="12" s="1"/>
  <c r="D20" i="108"/>
  <c r="G20" i="108" s="1"/>
  <c r="BN19" i="12" s="1"/>
  <c r="D21" i="108"/>
  <c r="G21" i="108" s="1"/>
  <c r="BN20" i="12" s="1"/>
  <c r="BR20" i="12" s="1"/>
  <c r="D11" i="108"/>
  <c r="G11" i="108" s="1"/>
  <c r="BN10" i="12" s="1"/>
  <c r="D22" i="108"/>
  <c r="G22" i="108" s="1"/>
  <c r="D23" i="108"/>
  <c r="G23" i="108" s="1"/>
  <c r="BN22" i="12" s="1"/>
  <c r="D12" i="108"/>
  <c r="G12" i="108" s="1"/>
  <c r="BN11" i="12" s="1"/>
  <c r="BR11" i="12" s="1"/>
  <c r="D24" i="108"/>
  <c r="G24" i="108" s="1"/>
  <c r="D25" i="108"/>
  <c r="G25" i="108" s="1"/>
  <c r="BN24" i="12" s="1"/>
  <c r="BR24" i="12" s="1"/>
  <c r="D27" i="108"/>
  <c r="G27" i="108" s="1"/>
  <c r="BN26" i="12" s="1"/>
  <c r="BR26" i="12" s="1"/>
  <c r="D26" i="108"/>
  <c r="G26" i="108" s="1"/>
  <c r="BN25" i="12" s="1"/>
  <c r="D28" i="108"/>
  <c r="G28" i="108" s="1"/>
  <c r="BN27" i="12" s="1"/>
  <c r="BR27" i="12" s="1"/>
  <c r="D10" i="108"/>
  <c r="G10" i="108" s="1"/>
  <c r="BN9" i="12" s="1"/>
  <c r="D17" i="108"/>
  <c r="G17" i="108" s="1"/>
  <c r="BN16" i="12" s="1"/>
  <c r="D16" i="108"/>
  <c r="G16" i="108" s="1"/>
  <c r="BN15" i="12" s="1"/>
  <c r="BR15" i="12" s="1"/>
  <c r="D25" i="102"/>
  <c r="H25" i="102" s="1"/>
  <c r="BB25" i="12" s="1"/>
  <c r="D27" i="102"/>
  <c r="H27" i="102" s="1"/>
  <c r="BB27" i="12" s="1"/>
  <c r="D16" i="102"/>
  <c r="H16" i="102" s="1"/>
  <c r="BB16" i="12" s="1"/>
  <c r="D20" i="102"/>
  <c r="H20" i="102" s="1"/>
  <c r="BB20" i="12" s="1"/>
  <c r="D12" i="102"/>
  <c r="H12" i="102" s="1"/>
  <c r="BB12" i="12" s="1"/>
  <c r="D17" i="102"/>
  <c r="H17" i="102" s="1"/>
  <c r="BB17" i="12" s="1"/>
  <c r="D19" i="102"/>
  <c r="H19" i="102" s="1"/>
  <c r="BB19" i="12" s="1"/>
  <c r="D22" i="102"/>
  <c r="H22" i="102" s="1"/>
  <c r="BB22" i="12" s="1"/>
  <c r="D8" i="102"/>
  <c r="H8" i="102" s="1"/>
  <c r="BB8" i="12" s="1"/>
  <c r="D14" i="102"/>
  <c r="H14" i="102" s="1"/>
  <c r="D9" i="102"/>
  <c r="H9" i="102" s="1"/>
  <c r="D10" i="102"/>
  <c r="H10" i="102" s="1"/>
  <c r="BB10" i="12" s="1"/>
  <c r="D11" i="102"/>
  <c r="H11" i="102" s="1"/>
  <c r="BB11" i="12" s="1"/>
  <c r="D15" i="102"/>
  <c r="H15" i="102" s="1"/>
  <c r="BB15" i="12" s="1"/>
  <c r="D18" i="102"/>
  <c r="H18" i="102" s="1"/>
  <c r="BB18" i="12" s="1"/>
  <c r="D21" i="102"/>
  <c r="H21" i="102" s="1"/>
  <c r="D23" i="102"/>
  <c r="H23" i="102" s="1"/>
  <c r="BB23" i="12" s="1"/>
  <c r="D24" i="102"/>
  <c r="H24" i="102" s="1"/>
  <c r="BB24" i="12" s="1"/>
  <c r="D26" i="102"/>
  <c r="H26" i="102" s="1"/>
  <c r="J8" i="12"/>
  <c r="K26" i="12"/>
  <c r="J7" i="12"/>
  <c r="K19" i="12"/>
  <c r="K20" i="12"/>
  <c r="J12" i="12"/>
  <c r="J9" i="12"/>
  <c r="K11" i="12"/>
  <c r="J11" i="12"/>
  <c r="O7" i="12"/>
  <c r="BK7" i="12"/>
  <c r="U27" i="12"/>
  <c r="U22" i="12"/>
  <c r="U21" i="12"/>
  <c r="U16" i="12"/>
  <c r="T12" i="12"/>
  <c r="U8" i="12"/>
  <c r="U23" i="12"/>
  <c r="U10" i="12"/>
  <c r="U12" i="12"/>
  <c r="U24" i="12"/>
  <c r="U19" i="12"/>
  <c r="T8" i="12"/>
  <c r="T11" i="12"/>
  <c r="U15" i="12"/>
  <c r="U20" i="12"/>
  <c r="U11" i="12"/>
  <c r="U18" i="12"/>
  <c r="T7" i="12"/>
  <c r="U14" i="12"/>
  <c r="U9" i="12"/>
  <c r="U25" i="12"/>
  <c r="U7" i="12"/>
  <c r="U26" i="12"/>
  <c r="U17" i="12"/>
  <c r="T9" i="12"/>
  <c r="BL22" i="12"/>
  <c r="D7" i="104"/>
  <c r="H7" i="104" s="1"/>
  <c r="D7" i="105"/>
  <c r="H7" i="105" s="1"/>
  <c r="F22" i="85"/>
  <c r="C8" i="92"/>
  <c r="F8" i="92" s="1"/>
  <c r="C7" i="95"/>
  <c r="F7" i="95" s="1"/>
  <c r="AO7" i="12" s="1"/>
  <c r="D8" i="108"/>
  <c r="G8" i="108" s="1"/>
  <c r="BN7" i="12" s="1"/>
  <c r="C8" i="85"/>
  <c r="F8" i="85" s="1"/>
  <c r="C8" i="86"/>
  <c r="F8" i="86" s="1"/>
  <c r="X7" i="12" s="1"/>
  <c r="F11" i="88"/>
  <c r="Z10" i="12" s="1"/>
  <c r="F16" i="88"/>
  <c r="E10" i="89"/>
  <c r="AA9" i="12" s="1"/>
  <c r="E24" i="89"/>
  <c r="D8" i="99"/>
  <c r="G8" i="99" s="1"/>
  <c r="AV7" i="12" s="1"/>
  <c r="D7" i="109"/>
  <c r="G7" i="109" s="1"/>
  <c r="BO7" i="12" s="1"/>
  <c r="D7" i="110"/>
  <c r="G7" i="110" s="1"/>
  <c r="BP7" i="12" s="1"/>
  <c r="D8" i="111"/>
  <c r="F18" i="88"/>
  <c r="E12" i="89"/>
  <c r="AA11" i="12" s="1"/>
  <c r="E20" i="89"/>
  <c r="AA19" i="12" s="1"/>
  <c r="F28" i="88"/>
  <c r="F26" i="88"/>
  <c r="F24" i="88"/>
  <c r="F22" i="88"/>
  <c r="F19" i="88"/>
  <c r="F17" i="88"/>
  <c r="F15" i="88"/>
  <c r="F12" i="88"/>
  <c r="F10" i="88"/>
  <c r="Z9" i="12" s="1"/>
  <c r="C8" i="88"/>
  <c r="F8" i="88" s="1"/>
  <c r="Z7" i="12" s="1"/>
  <c r="E21" i="89"/>
  <c r="AA20" i="12" s="1"/>
  <c r="E19" i="89"/>
  <c r="AA18" i="12" s="1"/>
  <c r="E27" i="89"/>
  <c r="AA26" i="12" s="1"/>
  <c r="E25" i="89"/>
  <c r="AA24" i="12" s="1"/>
  <c r="E16" i="89"/>
  <c r="AA15" i="12" s="1"/>
  <c r="E13" i="89"/>
  <c r="AA12" i="12" s="1"/>
  <c r="E11" i="89"/>
  <c r="AA10" i="12" s="1"/>
  <c r="E9" i="89"/>
  <c r="AA8" i="12" s="1"/>
  <c r="D7" i="96"/>
  <c r="G7" i="96" s="1"/>
  <c r="D7" i="98"/>
  <c r="G7" i="98" s="1"/>
  <c r="D7" i="100"/>
  <c r="H7" i="100" s="1"/>
  <c r="D7" i="101"/>
  <c r="H7" i="101" s="1"/>
  <c r="D7" i="102"/>
  <c r="H7" i="102" s="1"/>
  <c r="BB7" i="12" s="1"/>
  <c r="D8" i="103"/>
  <c r="H8" i="103" s="1"/>
  <c r="BC7" i="12" s="1"/>
  <c r="C8" i="87"/>
  <c r="F8" i="87" s="1"/>
  <c r="Y7" i="12" s="1"/>
  <c r="F9" i="88"/>
  <c r="Z8" i="12" s="1"/>
  <c r="F13" i="88"/>
  <c r="F20" i="88"/>
  <c r="F27" i="88"/>
  <c r="E15" i="89"/>
  <c r="AA14" i="12" s="1"/>
  <c r="E22" i="89"/>
  <c r="E28" i="89"/>
  <c r="AA27" i="12" s="1"/>
  <c r="AN8" i="12" l="1"/>
  <c r="AP8" i="12" s="1"/>
  <c r="AN8" i="119"/>
  <c r="AP8" i="119" s="1"/>
  <c r="BZ18" i="12"/>
  <c r="BZ18" i="119"/>
  <c r="AN10" i="12"/>
  <c r="AP10" i="12" s="1"/>
  <c r="AN10" i="119"/>
  <c r="AP10" i="119" s="1"/>
  <c r="BN17" i="12"/>
  <c r="BR17" i="12" s="1"/>
  <c r="BN17" i="119"/>
  <c r="BR17" i="119" s="1"/>
  <c r="BP9" i="12"/>
  <c r="BR9" i="12" s="1"/>
  <c r="BP9" i="119"/>
  <c r="BR9" i="119" s="1"/>
  <c r="AS7" i="12"/>
  <c r="AS7" i="119"/>
  <c r="AW7" i="119" s="1"/>
  <c r="BL10" i="12"/>
  <c r="BL17" i="12"/>
  <c r="AJ7" i="12"/>
  <c r="AK7" i="12" s="1"/>
  <c r="AJ7" i="119"/>
  <c r="AK7" i="119" s="1"/>
  <c r="W23" i="12"/>
  <c r="W23" i="119"/>
  <c r="AZ7" i="12"/>
  <c r="AZ7" i="119"/>
  <c r="AA23" i="12"/>
  <c r="AA23" i="119"/>
  <c r="Z23" i="119"/>
  <c r="Z23" i="12"/>
  <c r="Y23" i="12"/>
  <c r="Y23" i="119"/>
  <c r="X23" i="12"/>
  <c r="X23" i="119"/>
  <c r="AB23" i="119" s="1"/>
  <c r="W22" i="12"/>
  <c r="W22" i="119"/>
  <c r="AB22" i="119" s="1"/>
  <c r="K24" i="12"/>
  <c r="K10" i="12"/>
  <c r="K9" i="119"/>
  <c r="K17" i="119"/>
  <c r="K24" i="119"/>
  <c r="J14" i="119"/>
  <c r="J20" i="12"/>
  <c r="J24" i="119"/>
  <c r="J19" i="119"/>
  <c r="J16" i="119"/>
  <c r="K22" i="119"/>
  <c r="K7" i="12"/>
  <c r="K27" i="12"/>
  <c r="K17" i="12"/>
  <c r="K16" i="12"/>
  <c r="K10" i="119"/>
  <c r="J18" i="119"/>
  <c r="J15" i="119"/>
  <c r="K11" i="119"/>
  <c r="J26" i="12"/>
  <c r="J16" i="12"/>
  <c r="J23" i="12"/>
  <c r="K27" i="119"/>
  <c r="K15" i="119"/>
  <c r="K20" i="119"/>
  <c r="K7" i="119"/>
  <c r="J23" i="119"/>
  <c r="K26" i="119"/>
  <c r="K8" i="119"/>
  <c r="J21" i="119"/>
  <c r="J19" i="12"/>
  <c r="J20" i="119"/>
  <c r="K14" i="119"/>
  <c r="K12" i="119"/>
  <c r="K18" i="119"/>
  <c r="K23" i="119"/>
  <c r="K16" i="119"/>
  <c r="J22" i="119"/>
  <c r="J17" i="119"/>
  <c r="J27" i="119"/>
  <c r="Z17" i="12"/>
  <c r="Z17" i="119"/>
  <c r="AB17" i="119" s="1"/>
  <c r="W14" i="12"/>
  <c r="AB14" i="12" s="1"/>
  <c r="W14" i="119"/>
  <c r="AB14" i="119" s="1"/>
  <c r="W10" i="12"/>
  <c r="W10" i="119"/>
  <c r="AB10" i="119" s="1"/>
  <c r="W9" i="12"/>
  <c r="W9" i="119"/>
  <c r="AB9" i="119" s="1"/>
  <c r="W7" i="12"/>
  <c r="AB7" i="12" s="1"/>
  <c r="W7" i="119"/>
  <c r="AB7" i="119" s="1"/>
  <c r="K8" i="12"/>
  <c r="K9" i="12"/>
  <c r="K23" i="12"/>
  <c r="K14" i="12"/>
  <c r="K15" i="12"/>
  <c r="J18" i="12"/>
  <c r="J24" i="12"/>
  <c r="K22" i="12"/>
  <c r="K12" i="12"/>
  <c r="K18" i="12"/>
  <c r="K25" i="12"/>
  <c r="K21" i="12"/>
  <c r="J21" i="12"/>
  <c r="J15" i="12"/>
  <c r="J17" i="12"/>
  <c r="J14" i="12"/>
  <c r="J25" i="12"/>
  <c r="J27" i="12"/>
  <c r="BL15" i="12"/>
  <c r="BL25" i="12"/>
  <c r="BL14" i="12"/>
  <c r="BL18" i="12"/>
  <c r="BL26" i="12"/>
  <c r="BL16" i="12"/>
  <c r="BL23" i="12"/>
  <c r="AN22" i="12"/>
  <c r="AP22" i="12" s="1"/>
  <c r="AN22" i="119"/>
  <c r="AP22" i="119" s="1"/>
  <c r="BL7" i="12"/>
  <c r="BM10" i="12"/>
  <c r="CA26" i="119"/>
  <c r="CA26" i="12"/>
  <c r="CA15" i="12"/>
  <c r="CB15" i="12" s="1"/>
  <c r="CA15" i="119"/>
  <c r="CB15" i="119" s="1"/>
  <c r="CA27" i="12"/>
  <c r="CA27" i="119"/>
  <c r="CA8" i="12"/>
  <c r="CA8" i="119"/>
  <c r="CA20" i="12"/>
  <c r="CA20" i="119"/>
  <c r="CA24" i="12"/>
  <c r="CA24" i="119"/>
  <c r="CA23" i="12"/>
  <c r="CB23" i="12" s="1"/>
  <c r="CA23" i="119"/>
  <c r="CB23" i="119" s="1"/>
  <c r="CA21" i="119"/>
  <c r="CA21" i="12"/>
  <c r="CB7" i="12"/>
  <c r="CA18" i="12"/>
  <c r="CA18" i="119"/>
  <c r="CB18" i="119" s="1"/>
  <c r="CA25" i="12"/>
  <c r="CA25" i="119"/>
  <c r="CA14" i="119"/>
  <c r="CA14" i="12"/>
  <c r="CA19" i="119"/>
  <c r="CA19" i="12"/>
  <c r="CA9" i="12"/>
  <c r="CA9" i="119"/>
  <c r="CA7" i="12"/>
  <c r="CA7" i="119"/>
  <c r="CB7" i="119" s="1"/>
  <c r="CA22" i="12"/>
  <c r="CB22" i="12" s="1"/>
  <c r="CA22" i="119"/>
  <c r="CB22" i="119" s="1"/>
  <c r="CB18" i="12"/>
  <c r="CA17" i="119"/>
  <c r="CA17" i="12"/>
  <c r="CA16" i="119"/>
  <c r="CA16" i="12"/>
  <c r="CA12" i="12"/>
  <c r="CA12" i="119"/>
  <c r="CA10" i="12"/>
  <c r="CA10" i="119"/>
  <c r="CA11" i="119"/>
  <c r="CA11" i="12"/>
  <c r="AN21" i="12"/>
  <c r="AP21" i="12" s="1"/>
  <c r="AN21" i="119"/>
  <c r="AP21" i="119" s="1"/>
  <c r="BZ25" i="12"/>
  <c r="CB25" i="12" s="1"/>
  <c r="BZ25" i="119"/>
  <c r="AN25" i="12"/>
  <c r="AP25" i="12" s="1"/>
  <c r="AN25" i="119"/>
  <c r="AP25" i="119" s="1"/>
  <c r="BZ26" i="12"/>
  <c r="CB26" i="12" s="1"/>
  <c r="BZ26" i="119"/>
  <c r="AN26" i="12"/>
  <c r="AP26" i="12" s="1"/>
  <c r="AN26" i="119"/>
  <c r="AP26" i="119" s="1"/>
  <c r="AN27" i="12"/>
  <c r="AP27" i="12" s="1"/>
  <c r="AN27" i="119"/>
  <c r="AP27" i="119" s="1"/>
  <c r="BZ27" i="12"/>
  <c r="BZ27" i="119"/>
  <c r="AN24" i="12"/>
  <c r="AP24" i="12" s="1"/>
  <c r="AN24" i="119"/>
  <c r="AP24" i="119" s="1"/>
  <c r="BZ24" i="12"/>
  <c r="CB24" i="12" s="1"/>
  <c r="BZ24" i="119"/>
  <c r="CB24" i="119" s="1"/>
  <c r="AN23" i="12"/>
  <c r="AP23" i="12" s="1"/>
  <c r="AN23" i="119"/>
  <c r="AP23" i="119" s="1"/>
  <c r="BZ21" i="12"/>
  <c r="CB21" i="12" s="1"/>
  <c r="BZ21" i="119"/>
  <c r="CB21" i="119" s="1"/>
  <c r="BZ20" i="12"/>
  <c r="CB20" i="12" s="1"/>
  <c r="BZ20" i="119"/>
  <c r="AN20" i="12"/>
  <c r="AP20" i="12" s="1"/>
  <c r="AN20" i="119"/>
  <c r="AP20" i="119" s="1"/>
  <c r="AN19" i="12"/>
  <c r="AP19" i="12" s="1"/>
  <c r="AN19" i="119"/>
  <c r="AP19" i="119" s="1"/>
  <c r="BZ19" i="12"/>
  <c r="BZ19" i="119"/>
  <c r="CB19" i="119" s="1"/>
  <c r="AN18" i="12"/>
  <c r="AP18" i="12" s="1"/>
  <c r="AN18" i="119"/>
  <c r="AP18" i="119" s="1"/>
  <c r="BZ17" i="12"/>
  <c r="CB17" i="12" s="1"/>
  <c r="BZ17" i="119"/>
  <c r="AN17" i="12"/>
  <c r="AP17" i="12" s="1"/>
  <c r="AQ19" i="12" s="1"/>
  <c r="AN17" i="119"/>
  <c r="AP17" i="119" s="1"/>
  <c r="AN14" i="12"/>
  <c r="AP14" i="12" s="1"/>
  <c r="AN14" i="119"/>
  <c r="AP14" i="119" s="1"/>
  <c r="BZ14" i="12"/>
  <c r="CB14" i="12" s="1"/>
  <c r="BZ14" i="119"/>
  <c r="CB14" i="119" s="1"/>
  <c r="AN12" i="12"/>
  <c r="AP12" i="12" s="1"/>
  <c r="AN12" i="119"/>
  <c r="AP12" i="119" s="1"/>
  <c r="BZ12" i="12"/>
  <c r="CB12" i="12" s="1"/>
  <c r="BZ12" i="119"/>
  <c r="CB12" i="119" s="1"/>
  <c r="BZ11" i="12"/>
  <c r="CB11" i="12" s="1"/>
  <c r="BZ11" i="119"/>
  <c r="BZ10" i="12"/>
  <c r="BZ10" i="119"/>
  <c r="CB10" i="119" s="1"/>
  <c r="BZ9" i="12"/>
  <c r="CB9" i="12" s="1"/>
  <c r="BZ9" i="119"/>
  <c r="CB9" i="119" s="1"/>
  <c r="BZ8" i="12"/>
  <c r="CB8" i="12" s="1"/>
  <c r="BZ8" i="119"/>
  <c r="CB8" i="119" s="1"/>
  <c r="AN9" i="12"/>
  <c r="AP9" i="12" s="1"/>
  <c r="AN9" i="119"/>
  <c r="AP9" i="119" s="1"/>
  <c r="AN11" i="12"/>
  <c r="AP11" i="12" s="1"/>
  <c r="AN11" i="119"/>
  <c r="AP11" i="119" s="1"/>
  <c r="AN7" i="12"/>
  <c r="AN7" i="119"/>
  <c r="AP7" i="119" s="1"/>
  <c r="BL24" i="12"/>
  <c r="BL19" i="12"/>
  <c r="BL20" i="12"/>
  <c r="BL21" i="12"/>
  <c r="BM20" i="12"/>
  <c r="BL27" i="12"/>
  <c r="BL14" i="119"/>
  <c r="BL16" i="119"/>
  <c r="BL15" i="119"/>
  <c r="BL22" i="119"/>
  <c r="BL27" i="119"/>
  <c r="BL23" i="119"/>
  <c r="BL21" i="119"/>
  <c r="BL17" i="119"/>
  <c r="BL26" i="119"/>
  <c r="BL20" i="119"/>
  <c r="BL18" i="119"/>
  <c r="BL25" i="119"/>
  <c r="BL19" i="119"/>
  <c r="BL24" i="119"/>
  <c r="BM11" i="119"/>
  <c r="BM16" i="119"/>
  <c r="BM21" i="119"/>
  <c r="BL11" i="119"/>
  <c r="BM24" i="119"/>
  <c r="BM12" i="119"/>
  <c r="BM19" i="119"/>
  <c r="BL8" i="119"/>
  <c r="BM26" i="119"/>
  <c r="BM8" i="119"/>
  <c r="BM9" i="119"/>
  <c r="BL7" i="119"/>
  <c r="BM10" i="119"/>
  <c r="BM27" i="119"/>
  <c r="BM20" i="119"/>
  <c r="BL10" i="119"/>
  <c r="BM14" i="119"/>
  <c r="BM18" i="119"/>
  <c r="BM15" i="119"/>
  <c r="BM17" i="119"/>
  <c r="BM22" i="119"/>
  <c r="BL12" i="119"/>
  <c r="BM23" i="119"/>
  <c r="BM25" i="119"/>
  <c r="BM7" i="119"/>
  <c r="BL9" i="119"/>
  <c r="BP22" i="12"/>
  <c r="BP22" i="119"/>
  <c r="BR22" i="119" s="1"/>
  <c r="BZ16" i="12"/>
  <c r="CB16" i="12" s="1"/>
  <c r="BZ16" i="119"/>
  <c r="CB16" i="119" s="1"/>
  <c r="W18" i="12"/>
  <c r="W18" i="119"/>
  <c r="AB18" i="119" s="1"/>
  <c r="BU27" i="12"/>
  <c r="BV27" i="12" s="1"/>
  <c r="BU27" i="119"/>
  <c r="BV27" i="119" s="1"/>
  <c r="BP23" i="12"/>
  <c r="BP23" i="119"/>
  <c r="BN23" i="12"/>
  <c r="BR23" i="12" s="1"/>
  <c r="BN23" i="119"/>
  <c r="BR23" i="119" s="1"/>
  <c r="BN21" i="12"/>
  <c r="BR21" i="12" s="1"/>
  <c r="BN21" i="119"/>
  <c r="BP21" i="12"/>
  <c r="BP21" i="119"/>
  <c r="BB26" i="12"/>
  <c r="BB26" i="119"/>
  <c r="BD9" i="12"/>
  <c r="BD9" i="119"/>
  <c r="BF27" i="12"/>
  <c r="BD19" i="119"/>
  <c r="BF19" i="119" s="1"/>
  <c r="BD19" i="12"/>
  <c r="BD14" i="12"/>
  <c r="BD14" i="119"/>
  <c r="BD25" i="119"/>
  <c r="BF25" i="119" s="1"/>
  <c r="BD25" i="12"/>
  <c r="BD8" i="119"/>
  <c r="BF8" i="119" s="1"/>
  <c r="BD8" i="12"/>
  <c r="BD20" i="12"/>
  <c r="BF20" i="12" s="1"/>
  <c r="BD20" i="119"/>
  <c r="BF20" i="119" s="1"/>
  <c r="BD16" i="119"/>
  <c r="BF16" i="119" s="1"/>
  <c r="BD16" i="12"/>
  <c r="BF16" i="12" s="1"/>
  <c r="BF25" i="12"/>
  <c r="BD26" i="119"/>
  <c r="BF26" i="119" s="1"/>
  <c r="BD26" i="12"/>
  <c r="BF26" i="12" s="1"/>
  <c r="BD27" i="119"/>
  <c r="BF27" i="119" s="1"/>
  <c r="BD27" i="12"/>
  <c r="BF22" i="12"/>
  <c r="BD22" i="119"/>
  <c r="BF22" i="119" s="1"/>
  <c r="BD22" i="12"/>
  <c r="BD23" i="119"/>
  <c r="BF23" i="119" s="1"/>
  <c r="BD23" i="12"/>
  <c r="BF23" i="12" s="1"/>
  <c r="BD17" i="119"/>
  <c r="BF17" i="119" s="1"/>
  <c r="BD17" i="12"/>
  <c r="BF17" i="12" s="1"/>
  <c r="BD15" i="119"/>
  <c r="BF15" i="119" s="1"/>
  <c r="BD15" i="12"/>
  <c r="BF15" i="12" s="1"/>
  <c r="BD11" i="119"/>
  <c r="BF11" i="119" s="1"/>
  <c r="BD11" i="12"/>
  <c r="BF11" i="12" s="1"/>
  <c r="BF8" i="12"/>
  <c r="E8" i="12" s="1"/>
  <c r="BD21" i="12"/>
  <c r="BD21" i="119"/>
  <c r="BF18" i="12"/>
  <c r="BF19" i="12"/>
  <c r="BD18" i="12"/>
  <c r="BD18" i="119"/>
  <c r="BF18" i="119" s="1"/>
  <c r="BD10" i="119"/>
  <c r="BF10" i="119" s="1"/>
  <c r="BD10" i="12"/>
  <c r="BF10" i="12" s="1"/>
  <c r="BD12" i="12"/>
  <c r="BF12" i="12" s="1"/>
  <c r="BD12" i="119"/>
  <c r="BF12" i="119" s="1"/>
  <c r="BD24" i="119"/>
  <c r="BF24" i="119" s="1"/>
  <c r="BD24" i="12"/>
  <c r="BF24" i="12" s="1"/>
  <c r="E24" i="12" s="1"/>
  <c r="BD7" i="119"/>
  <c r="BD7" i="12"/>
  <c r="BB21" i="12"/>
  <c r="BB21" i="119"/>
  <c r="BB14" i="12"/>
  <c r="BF14" i="12" s="1"/>
  <c r="BB14" i="119"/>
  <c r="BB9" i="12"/>
  <c r="BF9" i="12" s="1"/>
  <c r="BB9" i="119"/>
  <c r="BF9" i="119" s="1"/>
  <c r="W26" i="12"/>
  <c r="W26" i="119"/>
  <c r="AB26" i="119" s="1"/>
  <c r="Z25" i="119"/>
  <c r="AB25" i="119" s="1"/>
  <c r="Z25" i="12"/>
  <c r="AA21" i="12"/>
  <c r="AA21" i="119"/>
  <c r="X21" i="12"/>
  <c r="X21" i="119"/>
  <c r="Z21" i="119"/>
  <c r="Z21" i="12"/>
  <c r="Y21" i="12"/>
  <c r="Y21" i="119"/>
  <c r="W21" i="12"/>
  <c r="W21" i="119"/>
  <c r="W19" i="12"/>
  <c r="W19" i="119"/>
  <c r="AB19" i="119" s="1"/>
  <c r="W12" i="12"/>
  <c r="W12" i="119"/>
  <c r="AB12" i="119" s="1"/>
  <c r="W11" i="12"/>
  <c r="W11" i="119"/>
  <c r="AB11" i="119" s="1"/>
  <c r="Q17" i="119"/>
  <c r="Q20" i="119"/>
  <c r="Q12" i="119"/>
  <c r="Q27" i="119"/>
  <c r="Q26" i="119"/>
  <c r="Q16" i="119"/>
  <c r="Q10" i="119"/>
  <c r="Q9" i="119"/>
  <c r="P11" i="119"/>
  <c r="Q18" i="119"/>
  <c r="Q22" i="119"/>
  <c r="P7" i="119"/>
  <c r="P10" i="119"/>
  <c r="P9" i="119"/>
  <c r="Q21" i="119"/>
  <c r="Q11" i="119"/>
  <c r="Q19" i="119"/>
  <c r="Q8" i="119"/>
  <c r="Q15" i="119"/>
  <c r="P12" i="119"/>
  <c r="P8" i="119"/>
  <c r="Q14" i="119"/>
  <c r="Q7" i="119"/>
  <c r="Q23" i="119"/>
  <c r="Q24" i="119"/>
  <c r="Q25" i="119"/>
  <c r="BM14" i="12"/>
  <c r="BM22" i="12"/>
  <c r="BM25" i="12"/>
  <c r="BW7" i="12"/>
  <c r="BM23" i="12"/>
  <c r="BW10" i="12"/>
  <c r="BR25" i="12"/>
  <c r="BW20" i="12"/>
  <c r="BM15" i="12"/>
  <c r="BM9" i="12"/>
  <c r="BM11" i="12"/>
  <c r="BL8" i="12"/>
  <c r="BR16" i="12"/>
  <c r="BR19" i="12"/>
  <c r="BR8" i="12"/>
  <c r="BX27" i="12"/>
  <c r="BX7" i="12"/>
  <c r="BX26" i="12"/>
  <c r="BX9" i="12"/>
  <c r="BX18" i="12"/>
  <c r="BX20" i="12"/>
  <c r="BX12" i="12"/>
  <c r="BX23" i="12"/>
  <c r="BX17" i="12"/>
  <c r="BX19" i="12"/>
  <c r="BX22" i="12"/>
  <c r="BX24" i="12"/>
  <c r="BX11" i="12"/>
  <c r="BX21" i="12"/>
  <c r="BX25" i="12"/>
  <c r="BW12" i="12"/>
  <c r="BW24" i="12"/>
  <c r="BX15" i="12"/>
  <c r="BX8" i="12"/>
  <c r="BW25" i="12"/>
  <c r="BW27" i="12"/>
  <c r="BW26" i="12"/>
  <c r="BW21" i="12"/>
  <c r="BW23" i="12"/>
  <c r="BW17" i="12"/>
  <c r="BW22" i="12"/>
  <c r="BW18" i="12"/>
  <c r="BW19" i="12"/>
  <c r="BX10" i="12"/>
  <c r="BX14" i="12"/>
  <c r="BW9" i="12"/>
  <c r="BX16" i="12"/>
  <c r="BW8" i="12"/>
  <c r="BW16" i="12"/>
  <c r="BW15" i="12"/>
  <c r="BW14" i="12"/>
  <c r="P19" i="12"/>
  <c r="P11" i="12"/>
  <c r="P7" i="12"/>
  <c r="Q25" i="12"/>
  <c r="BR22" i="12"/>
  <c r="BR10" i="12"/>
  <c r="BL12" i="12"/>
  <c r="BL11" i="12"/>
  <c r="BL9" i="12"/>
  <c r="AM16" i="12"/>
  <c r="AM8" i="12"/>
  <c r="AM18" i="12"/>
  <c r="AL9" i="12"/>
  <c r="AM9" i="12"/>
  <c r="AM22" i="12"/>
  <c r="AL7" i="12"/>
  <c r="AL11" i="12"/>
  <c r="AM19" i="12"/>
  <c r="AM14" i="12"/>
  <c r="AM11" i="12"/>
  <c r="AM17" i="12"/>
  <c r="AM12" i="12"/>
  <c r="AM15" i="12"/>
  <c r="AM20" i="12"/>
  <c r="AM21" i="12"/>
  <c r="AM23" i="12"/>
  <c r="AL8" i="12"/>
  <c r="AM26" i="12"/>
  <c r="AM24" i="12"/>
  <c r="AL10" i="12"/>
  <c r="AM25" i="12"/>
  <c r="AM7" i="12"/>
  <c r="AM10" i="12"/>
  <c r="AM27" i="12"/>
  <c r="AL12" i="12"/>
  <c r="AH16" i="12"/>
  <c r="AH17" i="12"/>
  <c r="AH14" i="12"/>
  <c r="AH19" i="12"/>
  <c r="AH27" i="12"/>
  <c r="AH22" i="12"/>
  <c r="AH15" i="12"/>
  <c r="AH25" i="12"/>
  <c r="AH21" i="12"/>
  <c r="AH18" i="12"/>
  <c r="AH23" i="12"/>
  <c r="AI17" i="12"/>
  <c r="AI23" i="12"/>
  <c r="AI14" i="12"/>
  <c r="AI26" i="12"/>
  <c r="AI7" i="12"/>
  <c r="AH10" i="12"/>
  <c r="AI24" i="12"/>
  <c r="AI16" i="12"/>
  <c r="AH9" i="12"/>
  <c r="AH11" i="12"/>
  <c r="AH7" i="12"/>
  <c r="AI19" i="12"/>
  <c r="AI18" i="12"/>
  <c r="AI20" i="12"/>
  <c r="P21" i="12"/>
  <c r="P17" i="12"/>
  <c r="Q22" i="12"/>
  <c r="Q21" i="12"/>
  <c r="P14" i="12"/>
  <c r="Q26" i="12"/>
  <c r="P23" i="12"/>
  <c r="P27" i="12"/>
  <c r="Q7" i="12"/>
  <c r="Q8" i="12"/>
  <c r="P20" i="12"/>
  <c r="P16" i="12"/>
  <c r="P26" i="12"/>
  <c r="Q12" i="12"/>
  <c r="Q24" i="12"/>
  <c r="P24" i="12"/>
  <c r="P15" i="12"/>
  <c r="Q9" i="12"/>
  <c r="Q16" i="12"/>
  <c r="P18" i="12"/>
  <c r="P25" i="12"/>
  <c r="P22" i="12"/>
  <c r="P8" i="12"/>
  <c r="Q18" i="12"/>
  <c r="Q11" i="12"/>
  <c r="Q17" i="12"/>
  <c r="Q23" i="12"/>
  <c r="AI22" i="12"/>
  <c r="AI15" i="12"/>
  <c r="AI8" i="12"/>
  <c r="AI11" i="12"/>
  <c r="AI21" i="12"/>
  <c r="AI25" i="12"/>
  <c r="AI12" i="12"/>
  <c r="AI27" i="12"/>
  <c r="AI10" i="12"/>
  <c r="AH12" i="12"/>
  <c r="AI9" i="12"/>
  <c r="AH8" i="12"/>
  <c r="AH26" i="12"/>
  <c r="AH20" i="12"/>
  <c r="AH24" i="12"/>
  <c r="Q20" i="12"/>
  <c r="Q14" i="12"/>
  <c r="P12" i="12"/>
  <c r="P9" i="12"/>
  <c r="Q15" i="12"/>
  <c r="Q10" i="12"/>
  <c r="Q19" i="12"/>
  <c r="Q27" i="12"/>
  <c r="P10" i="12"/>
  <c r="AB20" i="12"/>
  <c r="AB10" i="12"/>
  <c r="AB15" i="12"/>
  <c r="AB9" i="12"/>
  <c r="AB12" i="12"/>
  <c r="AB26" i="12"/>
  <c r="AB22" i="12"/>
  <c r="AB11" i="12"/>
  <c r="AB19" i="12"/>
  <c r="AB27" i="12"/>
  <c r="AB16" i="12"/>
  <c r="AB23" i="12"/>
  <c r="AB17" i="12"/>
  <c r="AB25" i="12"/>
  <c r="AB18" i="12"/>
  <c r="BM18" i="12"/>
  <c r="BM8" i="12"/>
  <c r="BM26" i="12"/>
  <c r="BM16" i="12"/>
  <c r="BM24" i="12"/>
  <c r="BM27" i="12"/>
  <c r="BM21" i="12"/>
  <c r="BM12" i="12"/>
  <c r="BM7" i="12"/>
  <c r="BM17" i="12"/>
  <c r="BF7" i="12"/>
  <c r="AW7" i="12"/>
  <c r="AX7" i="12" s="1"/>
  <c r="AP7" i="12"/>
  <c r="BR7" i="12"/>
  <c r="AB24" i="12"/>
  <c r="AB8" i="12"/>
  <c r="CB10" i="12" l="1"/>
  <c r="AQ27" i="12"/>
  <c r="CB27" i="12"/>
  <c r="CB26" i="119"/>
  <c r="E15" i="119"/>
  <c r="D15" i="119" s="1"/>
  <c r="E24" i="119"/>
  <c r="D24" i="119" s="1"/>
  <c r="BS26" i="12"/>
  <c r="BS19" i="12"/>
  <c r="BR21" i="119"/>
  <c r="BS23" i="12"/>
  <c r="E9" i="12"/>
  <c r="BS8" i="119"/>
  <c r="BS9" i="119"/>
  <c r="BS12" i="119"/>
  <c r="BS10" i="119"/>
  <c r="BS7" i="119"/>
  <c r="BS11" i="119"/>
  <c r="AX10" i="119"/>
  <c r="AX12" i="119"/>
  <c r="AX9" i="119"/>
  <c r="AX7" i="119"/>
  <c r="AX8" i="119"/>
  <c r="AX11" i="119"/>
  <c r="AY15" i="119"/>
  <c r="AY27" i="119"/>
  <c r="AY14" i="119"/>
  <c r="AY20" i="119"/>
  <c r="AY9" i="119"/>
  <c r="AY8" i="119"/>
  <c r="AY10" i="119"/>
  <c r="AY22" i="119"/>
  <c r="AY26" i="119"/>
  <c r="AY19" i="119"/>
  <c r="AY16" i="119"/>
  <c r="AY25" i="119"/>
  <c r="AY12" i="119"/>
  <c r="AY11" i="119"/>
  <c r="AY23" i="119"/>
  <c r="AY17" i="119"/>
  <c r="AY21" i="119"/>
  <c r="AY24" i="119"/>
  <c r="AY7" i="119"/>
  <c r="AY18" i="119"/>
  <c r="AM7" i="119"/>
  <c r="AM25" i="119"/>
  <c r="AM18" i="119"/>
  <c r="AL8" i="119"/>
  <c r="AM19" i="119"/>
  <c r="AL7" i="119"/>
  <c r="AM14" i="119"/>
  <c r="AL12" i="119"/>
  <c r="AM16" i="119"/>
  <c r="AM15" i="119"/>
  <c r="AM8" i="119"/>
  <c r="AM11" i="119"/>
  <c r="AM27" i="119"/>
  <c r="AM12" i="119"/>
  <c r="AM17" i="119"/>
  <c r="AL11" i="119"/>
  <c r="AL9" i="119"/>
  <c r="AM10" i="119"/>
  <c r="AM21" i="119"/>
  <c r="AM20" i="119"/>
  <c r="AL10" i="119"/>
  <c r="AM24" i="119"/>
  <c r="AM26" i="119"/>
  <c r="AM22" i="119"/>
  <c r="AM23" i="119"/>
  <c r="AM9" i="119"/>
  <c r="BF21" i="119"/>
  <c r="BF7" i="119"/>
  <c r="E7" i="119" s="1"/>
  <c r="D7" i="119" s="1"/>
  <c r="E27" i="12"/>
  <c r="D27" i="12" s="1"/>
  <c r="E14" i="12"/>
  <c r="E10" i="12"/>
  <c r="D10" i="12" s="1"/>
  <c r="AQ17" i="12"/>
  <c r="AQ14" i="12"/>
  <c r="AQ26" i="12"/>
  <c r="E17" i="12"/>
  <c r="D17" i="12" s="1"/>
  <c r="CC9" i="12"/>
  <c r="CB11" i="119"/>
  <c r="CC7" i="119" s="1"/>
  <c r="CB17" i="119"/>
  <c r="CB27" i="119"/>
  <c r="E27" i="119" s="1"/>
  <c r="D27" i="119" s="1"/>
  <c r="CC11" i="12"/>
  <c r="CB19" i="12"/>
  <c r="CC22" i="12" s="1"/>
  <c r="E15" i="12"/>
  <c r="D15" i="12" s="1"/>
  <c r="CB20" i="119"/>
  <c r="E20" i="119" s="1"/>
  <c r="D20" i="119" s="1"/>
  <c r="CB25" i="119"/>
  <c r="CC14" i="12"/>
  <c r="AR24" i="12"/>
  <c r="AQ15" i="12"/>
  <c r="AQ20" i="12"/>
  <c r="AQ22" i="12"/>
  <c r="CC7" i="12"/>
  <c r="E10" i="119"/>
  <c r="D10" i="119" s="1"/>
  <c r="E26" i="119"/>
  <c r="D26" i="119" s="1"/>
  <c r="E8" i="119"/>
  <c r="D8" i="119" s="1"/>
  <c r="AQ23" i="12"/>
  <c r="AQ21" i="12"/>
  <c r="AQ18" i="12"/>
  <c r="AQ25" i="12"/>
  <c r="AQ24" i="12"/>
  <c r="E18" i="119"/>
  <c r="D18" i="119" s="1"/>
  <c r="AQ16" i="12"/>
  <c r="E17" i="119"/>
  <c r="D17" i="119" s="1"/>
  <c r="AQ15" i="119"/>
  <c r="AQ22" i="119"/>
  <c r="AQ19" i="119"/>
  <c r="AQ25" i="119"/>
  <c r="AQ18" i="119"/>
  <c r="AQ23" i="119"/>
  <c r="AQ26" i="119"/>
  <c r="AQ27" i="119"/>
  <c r="AQ24" i="119"/>
  <c r="AQ21" i="119"/>
  <c r="AQ16" i="119"/>
  <c r="AQ17" i="119"/>
  <c r="AQ20" i="119"/>
  <c r="AQ14" i="119"/>
  <c r="CC8" i="119"/>
  <c r="AQ11" i="119"/>
  <c r="AR18" i="119"/>
  <c r="AR20" i="119"/>
  <c r="AR10" i="119"/>
  <c r="AR16" i="119"/>
  <c r="AR12" i="119"/>
  <c r="AQ8" i="119"/>
  <c r="AR17" i="119"/>
  <c r="AR27" i="119"/>
  <c r="AR26" i="119"/>
  <c r="AR11" i="119"/>
  <c r="AR9" i="119"/>
  <c r="AR22" i="119"/>
  <c r="AQ7" i="119"/>
  <c r="AR25" i="119"/>
  <c r="AQ9" i="119"/>
  <c r="AR23" i="119"/>
  <c r="AR14" i="119"/>
  <c r="AR15" i="119"/>
  <c r="AR21" i="119"/>
  <c r="AR19" i="119"/>
  <c r="AQ12" i="119"/>
  <c r="AQ10" i="119"/>
  <c r="AR24" i="119"/>
  <c r="AR8" i="119"/>
  <c r="AR7" i="119"/>
  <c r="E7" i="12"/>
  <c r="D7" i="12" s="1"/>
  <c r="BS24" i="12"/>
  <c r="BS14" i="12"/>
  <c r="BS27" i="12"/>
  <c r="E22" i="119"/>
  <c r="D22" i="119" s="1"/>
  <c r="BT24" i="12"/>
  <c r="E22" i="12"/>
  <c r="D22" i="12" s="1"/>
  <c r="E16" i="119"/>
  <c r="D16" i="119" s="1"/>
  <c r="E18" i="12"/>
  <c r="D18" i="12" s="1"/>
  <c r="BW15" i="119"/>
  <c r="BX7" i="119"/>
  <c r="BW14" i="119"/>
  <c r="BX10" i="119"/>
  <c r="BX16" i="119"/>
  <c r="BX15" i="119"/>
  <c r="BX21" i="119"/>
  <c r="BW22" i="119"/>
  <c r="BX23" i="119"/>
  <c r="BW25" i="119"/>
  <c r="BX22" i="119"/>
  <c r="BW16" i="119"/>
  <c r="BX25" i="119"/>
  <c r="BW26" i="119"/>
  <c r="BX8" i="119"/>
  <c r="BW17" i="119"/>
  <c r="BX24" i="119"/>
  <c r="BX17" i="119"/>
  <c r="BW27" i="119"/>
  <c r="BX18" i="119"/>
  <c r="BX11" i="119"/>
  <c r="BW19" i="119"/>
  <c r="BX20" i="119"/>
  <c r="BX12" i="119"/>
  <c r="BW23" i="119"/>
  <c r="BW18" i="119"/>
  <c r="BX9" i="119"/>
  <c r="BX14" i="119"/>
  <c r="BW21" i="119"/>
  <c r="BX19" i="119"/>
  <c r="BX27" i="119"/>
  <c r="BW20" i="119"/>
  <c r="BX26" i="119"/>
  <c r="BW24" i="119"/>
  <c r="BS21" i="12"/>
  <c r="BS18" i="12"/>
  <c r="E23" i="119"/>
  <c r="D23" i="119" s="1"/>
  <c r="BS16" i="12"/>
  <c r="BS15" i="12"/>
  <c r="E23" i="12"/>
  <c r="D23" i="12" s="1"/>
  <c r="BS17" i="12"/>
  <c r="BS20" i="12"/>
  <c r="BS22" i="12"/>
  <c r="BS25" i="12"/>
  <c r="BS24" i="119"/>
  <c r="BS22" i="119"/>
  <c r="BT19" i="119"/>
  <c r="BT16" i="119"/>
  <c r="BT9" i="119"/>
  <c r="BS23" i="119"/>
  <c r="BS25" i="119"/>
  <c r="BS21" i="119"/>
  <c r="BT11" i="119"/>
  <c r="BT24" i="119"/>
  <c r="BT27" i="119"/>
  <c r="BS18" i="119"/>
  <c r="BT12" i="119"/>
  <c r="BT22" i="119"/>
  <c r="BT15" i="119"/>
  <c r="BT7" i="119"/>
  <c r="BT8" i="119"/>
  <c r="BT14" i="119"/>
  <c r="BS14" i="119"/>
  <c r="BS26" i="119"/>
  <c r="BS27" i="119"/>
  <c r="BS17" i="119"/>
  <c r="BT26" i="119"/>
  <c r="BT25" i="119"/>
  <c r="BS20" i="119"/>
  <c r="BT21" i="119"/>
  <c r="BT23" i="119"/>
  <c r="BT18" i="119"/>
  <c r="BT17" i="119"/>
  <c r="BT20" i="119"/>
  <c r="BS19" i="119"/>
  <c r="BS15" i="119"/>
  <c r="BT10" i="119"/>
  <c r="BS16" i="119"/>
  <c r="E16" i="12"/>
  <c r="D16" i="12" s="1"/>
  <c r="E25" i="119"/>
  <c r="D25" i="119" s="1"/>
  <c r="BF21" i="12"/>
  <c r="BG22" i="12" s="1"/>
  <c r="E12" i="119"/>
  <c r="D12" i="119" s="1"/>
  <c r="D8" i="12"/>
  <c r="BF14" i="119"/>
  <c r="D9" i="12"/>
  <c r="D24" i="12"/>
  <c r="D14" i="12"/>
  <c r="BG20" i="119"/>
  <c r="BG14" i="119"/>
  <c r="BG21" i="119"/>
  <c r="BG24" i="119"/>
  <c r="BG22" i="119"/>
  <c r="BG27" i="119"/>
  <c r="BG23" i="119"/>
  <c r="BG15" i="119"/>
  <c r="BG17" i="119"/>
  <c r="BG19" i="119"/>
  <c r="BG25" i="119"/>
  <c r="BG26" i="119"/>
  <c r="BG18" i="119"/>
  <c r="BG16" i="119"/>
  <c r="E14" i="119"/>
  <c r="D14" i="119" s="1"/>
  <c r="BH18" i="119"/>
  <c r="BH10" i="119"/>
  <c r="BH9" i="119"/>
  <c r="BH12" i="119"/>
  <c r="BH14" i="119"/>
  <c r="BH15" i="119"/>
  <c r="BH16" i="119"/>
  <c r="BG7" i="119"/>
  <c r="BH8" i="119"/>
  <c r="BH26" i="119"/>
  <c r="BH7" i="119"/>
  <c r="BG11" i="119"/>
  <c r="BH25" i="119"/>
  <c r="BH24" i="119"/>
  <c r="BG8" i="119"/>
  <c r="BH27" i="119"/>
  <c r="BH11" i="119"/>
  <c r="BH23" i="119"/>
  <c r="BH21" i="119"/>
  <c r="BH17" i="119"/>
  <c r="BG10" i="119"/>
  <c r="BH22" i="119"/>
  <c r="BH19" i="119"/>
  <c r="BG12" i="119"/>
  <c r="BH20" i="119"/>
  <c r="BG9" i="119"/>
  <c r="E9" i="119"/>
  <c r="D9" i="119" s="1"/>
  <c r="E26" i="12"/>
  <c r="D26" i="12" s="1"/>
  <c r="E25" i="12"/>
  <c r="D25" i="12" s="1"/>
  <c r="AB21" i="119"/>
  <c r="E21" i="119" s="1"/>
  <c r="D21" i="119" s="1"/>
  <c r="AB21" i="12"/>
  <c r="E20" i="12"/>
  <c r="D20" i="12" s="1"/>
  <c r="E19" i="12"/>
  <c r="D19" i="12" s="1"/>
  <c r="AC19" i="119"/>
  <c r="AC24" i="119"/>
  <c r="AC17" i="119"/>
  <c r="AC26" i="119"/>
  <c r="AC14" i="119"/>
  <c r="AC20" i="119"/>
  <c r="AC27" i="119"/>
  <c r="AC25" i="119"/>
  <c r="AC23" i="119"/>
  <c r="AC16" i="119"/>
  <c r="AC22" i="119"/>
  <c r="AC15" i="119"/>
  <c r="AC18" i="119"/>
  <c r="AC21" i="119"/>
  <c r="E19" i="119"/>
  <c r="E12" i="12"/>
  <c r="D12" i="12" s="1"/>
  <c r="AC9" i="119"/>
  <c r="AC8" i="119"/>
  <c r="AC7" i="119"/>
  <c r="AC10" i="119"/>
  <c r="AC11" i="119"/>
  <c r="AC12" i="119"/>
  <c r="AD26" i="119"/>
  <c r="AD14" i="119"/>
  <c r="AD12" i="119"/>
  <c r="AD17" i="119"/>
  <c r="AD24" i="119"/>
  <c r="AD20" i="119"/>
  <c r="AD10" i="119"/>
  <c r="AD16" i="119"/>
  <c r="AD9" i="119"/>
  <c r="AD25" i="119"/>
  <c r="AD27" i="119"/>
  <c r="AD18" i="119"/>
  <c r="AD21" i="119"/>
  <c r="AD22" i="119"/>
  <c r="AD15" i="119"/>
  <c r="AD7" i="119"/>
  <c r="AD8" i="119"/>
  <c r="AD23" i="119"/>
  <c r="AD19" i="119"/>
  <c r="AD11" i="119"/>
  <c r="E11" i="12"/>
  <c r="D11" i="12" s="1"/>
  <c r="AR20" i="12"/>
  <c r="BG10" i="12"/>
  <c r="BG11" i="12"/>
  <c r="AY21" i="12"/>
  <c r="AY25" i="12"/>
  <c r="AX12" i="12"/>
  <c r="AY14" i="12"/>
  <c r="AY11" i="12"/>
  <c r="AY24" i="12"/>
  <c r="AY10" i="12"/>
  <c r="AX8" i="12"/>
  <c r="AX9" i="12"/>
  <c r="AX10" i="12"/>
  <c r="AY27" i="12"/>
  <c r="AY8" i="12"/>
  <c r="AY16" i="12"/>
  <c r="AY22" i="12"/>
  <c r="AX11" i="12"/>
  <c r="AY7" i="12"/>
  <c r="AY12" i="12"/>
  <c r="AY20" i="12"/>
  <c r="AY18" i="12"/>
  <c r="AY15" i="12"/>
  <c r="AY9" i="12"/>
  <c r="AY17" i="12"/>
  <c r="AY23" i="12"/>
  <c r="AY19" i="12"/>
  <c r="AY26" i="12"/>
  <c r="AQ8" i="12"/>
  <c r="AR23" i="12"/>
  <c r="AR22" i="12"/>
  <c r="AR25" i="12"/>
  <c r="AQ10" i="12"/>
  <c r="AR11" i="12"/>
  <c r="AR19" i="12"/>
  <c r="AQ11" i="12"/>
  <c r="AQ12" i="12"/>
  <c r="AR26" i="12"/>
  <c r="AR12" i="12"/>
  <c r="AR10" i="12"/>
  <c r="AR17" i="12"/>
  <c r="AQ7" i="12"/>
  <c r="AQ9" i="12"/>
  <c r="AR27" i="12"/>
  <c r="AR18" i="12"/>
  <c r="AR16" i="12"/>
  <c r="AR14" i="12"/>
  <c r="AR9" i="12"/>
  <c r="AR8" i="12"/>
  <c r="AR15" i="12"/>
  <c r="AR7" i="12"/>
  <c r="AR21" i="12"/>
  <c r="AC10" i="12"/>
  <c r="AC20" i="12"/>
  <c r="BT25" i="12"/>
  <c r="BS9" i="12"/>
  <c r="BT9" i="12"/>
  <c r="BT18" i="12"/>
  <c r="BT8" i="12"/>
  <c r="BT17" i="12"/>
  <c r="BT7" i="12"/>
  <c r="BT15" i="12"/>
  <c r="BT12" i="12"/>
  <c r="BT19" i="12"/>
  <c r="BT10" i="12"/>
  <c r="BT20" i="12"/>
  <c r="BT23" i="12"/>
  <c r="BT27" i="12"/>
  <c r="BS7" i="12"/>
  <c r="BT11" i="12"/>
  <c r="BT21" i="12"/>
  <c r="BT26" i="12"/>
  <c r="BS12" i="12"/>
  <c r="BT16" i="12"/>
  <c r="BS10" i="12"/>
  <c r="BS8" i="12"/>
  <c r="BT14" i="12"/>
  <c r="BS11" i="12"/>
  <c r="BT22" i="12"/>
  <c r="BG8" i="12"/>
  <c r="BG12" i="12"/>
  <c r="BG9" i="12"/>
  <c r="BG7" i="12"/>
  <c r="AC26" i="12"/>
  <c r="AC27" i="12"/>
  <c r="AC23" i="12"/>
  <c r="AC22" i="12"/>
  <c r="AC21" i="12"/>
  <c r="AC25" i="12"/>
  <c r="AD10" i="12"/>
  <c r="AD7" i="12"/>
  <c r="AD8" i="12"/>
  <c r="AC24" i="12"/>
  <c r="AC16" i="12"/>
  <c r="AC17" i="12"/>
  <c r="AD19" i="12"/>
  <c r="AD27" i="12"/>
  <c r="AD9" i="12"/>
  <c r="AC14" i="12"/>
  <c r="AC19" i="12"/>
  <c r="AC15" i="12"/>
  <c r="AD17" i="12"/>
  <c r="AD22" i="12"/>
  <c r="AD20" i="12"/>
  <c r="AD21" i="12"/>
  <c r="AD18" i="12"/>
  <c r="AD23" i="12"/>
  <c r="AD11" i="12"/>
  <c r="AD15" i="12"/>
  <c r="AD14" i="12"/>
  <c r="AD16" i="12"/>
  <c r="AD25" i="12"/>
  <c r="AD12" i="12"/>
  <c r="AD24" i="12"/>
  <c r="AD26" i="12"/>
  <c r="AC18" i="12"/>
  <c r="AC9" i="12"/>
  <c r="AC7" i="12"/>
  <c r="AC8" i="12"/>
  <c r="AC11" i="12"/>
  <c r="AC12" i="12"/>
  <c r="BG23" i="12" l="1"/>
  <c r="CC10" i="12"/>
  <c r="CC12" i="12"/>
  <c r="CC8" i="12"/>
  <c r="CD23" i="119"/>
  <c r="CD7" i="119"/>
  <c r="CD25" i="119"/>
  <c r="CC27" i="119"/>
  <c r="CD24" i="119"/>
  <c r="CD18" i="119"/>
  <c r="BG26" i="12"/>
  <c r="BH22" i="12"/>
  <c r="BH18" i="12"/>
  <c r="BH20" i="12"/>
  <c r="BG27" i="12"/>
  <c r="BH7" i="12"/>
  <c r="BH14" i="12"/>
  <c r="BH8" i="12"/>
  <c r="BH16" i="12"/>
  <c r="BH12" i="12"/>
  <c r="E21" i="12"/>
  <c r="C14" i="12" s="1"/>
  <c r="BG18" i="12"/>
  <c r="BH19" i="12"/>
  <c r="BH23" i="12"/>
  <c r="BH25" i="12"/>
  <c r="BH24" i="12"/>
  <c r="BH11" i="12"/>
  <c r="BH10" i="12"/>
  <c r="BG16" i="12"/>
  <c r="BG25" i="12"/>
  <c r="BH15" i="12"/>
  <c r="BG14" i="12"/>
  <c r="BG17" i="12"/>
  <c r="BG15" i="12"/>
  <c r="BG20" i="12"/>
  <c r="CD24" i="12"/>
  <c r="CD18" i="12"/>
  <c r="CD15" i="12"/>
  <c r="CD16" i="12"/>
  <c r="CD10" i="12"/>
  <c r="CC15" i="119"/>
  <c r="CC22" i="119"/>
  <c r="CD20" i="119"/>
  <c r="CD17" i="119"/>
  <c r="CD14" i="119"/>
  <c r="CD10" i="119"/>
  <c r="CD9" i="119"/>
  <c r="CC20" i="119"/>
  <c r="CC21" i="119"/>
  <c r="CC25" i="119"/>
  <c r="CC10" i="119"/>
  <c r="CC17" i="12"/>
  <c r="CD20" i="12"/>
  <c r="CC24" i="12"/>
  <c r="CD9" i="12"/>
  <c r="CC21" i="12"/>
  <c r="CC15" i="12"/>
  <c r="CD8" i="12"/>
  <c r="CD14" i="12"/>
  <c r="CD12" i="12"/>
  <c r="CD27" i="119"/>
  <c r="CD16" i="119"/>
  <c r="CD26" i="119"/>
  <c r="CD11" i="119"/>
  <c r="CC17" i="119"/>
  <c r="CC18" i="119"/>
  <c r="CC19" i="119"/>
  <c r="CC9" i="119"/>
  <c r="CC11" i="119"/>
  <c r="CC16" i="12"/>
  <c r="CC23" i="12"/>
  <c r="CD25" i="12"/>
  <c r="CC27" i="12"/>
  <c r="CC26" i="12"/>
  <c r="CD19" i="12"/>
  <c r="CD21" i="12"/>
  <c r="CD11" i="12"/>
  <c r="CD22" i="12"/>
  <c r="CD22" i="119"/>
  <c r="CC24" i="119"/>
  <c r="E11" i="119"/>
  <c r="B23" i="119" s="1"/>
  <c r="CD19" i="119"/>
  <c r="CD15" i="119"/>
  <c r="CD21" i="119"/>
  <c r="CD12" i="119"/>
  <c r="CD8" i="119"/>
  <c r="CC16" i="119"/>
  <c r="CC14" i="119"/>
  <c r="CC23" i="119"/>
  <c r="CC26" i="119"/>
  <c r="CC12" i="119"/>
  <c r="CD7" i="12"/>
  <c r="CC18" i="12"/>
  <c r="CC25" i="12"/>
  <c r="CD23" i="12"/>
  <c r="CD26" i="12"/>
  <c r="CC20" i="12"/>
  <c r="CC19" i="12"/>
  <c r="CD17" i="12"/>
  <c r="CD27" i="12"/>
  <c r="BH9" i="12"/>
  <c r="BH17" i="12"/>
  <c r="BH26" i="12"/>
  <c r="BH27" i="12"/>
  <c r="BH21" i="12"/>
  <c r="BG21" i="12"/>
  <c r="BG24" i="12"/>
  <c r="BG19" i="12"/>
  <c r="C27" i="12"/>
  <c r="C11" i="119"/>
  <c r="D19" i="119"/>
  <c r="C14" i="119"/>
  <c r="C18" i="119"/>
  <c r="C17" i="119"/>
  <c r="C20" i="119"/>
  <c r="C24" i="119"/>
  <c r="C25" i="119"/>
  <c r="C22" i="119"/>
  <c r="C21" i="119"/>
  <c r="C23" i="119"/>
  <c r="C15" i="119"/>
  <c r="C19" i="119"/>
  <c r="C27" i="119"/>
  <c r="C26" i="119"/>
  <c r="C16" i="119"/>
  <c r="D11" i="119"/>
  <c r="B9" i="119"/>
  <c r="B19" i="119"/>
  <c r="B22" i="119"/>
  <c r="B21" i="119"/>
  <c r="B17" i="119"/>
  <c r="B16" i="119"/>
  <c r="B7" i="119"/>
  <c r="B10" i="119"/>
  <c r="B27" i="119"/>
  <c r="B12" i="119"/>
  <c r="B18" i="119"/>
  <c r="B14" i="119"/>
  <c r="B25" i="119"/>
  <c r="B8" i="119"/>
  <c r="C9" i="119"/>
  <c r="C12" i="119"/>
  <c r="C10" i="119"/>
  <c r="B27" i="12"/>
  <c r="B18" i="12"/>
  <c r="B24" i="12"/>
  <c r="B11" i="12"/>
  <c r="B10" i="12"/>
  <c r="B23" i="12"/>
  <c r="B12" i="12"/>
  <c r="B9" i="12"/>
  <c r="B22" i="12"/>
  <c r="B20" i="12"/>
  <c r="B25" i="12"/>
  <c r="B21" i="12"/>
  <c r="B14" i="12"/>
  <c r="B17" i="12"/>
  <c r="B7" i="12"/>
  <c r="C10" i="12"/>
  <c r="C11" i="12"/>
  <c r="C7" i="12"/>
  <c r="C8" i="12"/>
  <c r="C9" i="12"/>
  <c r="C12" i="12"/>
  <c r="C7" i="119" l="1"/>
  <c r="B20" i="119"/>
  <c r="B26" i="119"/>
  <c r="B15" i="119"/>
  <c r="B11" i="119"/>
  <c r="B24" i="119"/>
  <c r="C8" i="119"/>
  <c r="C20" i="12"/>
  <c r="C16" i="12"/>
  <c r="C19" i="12"/>
  <c r="C24" i="12"/>
  <c r="B26" i="12"/>
  <c r="B8" i="12"/>
  <c r="B19" i="12"/>
  <c r="B15" i="12"/>
  <c r="B16" i="12"/>
  <c r="C22" i="12"/>
  <c r="C21" i="12"/>
  <c r="C15" i="12"/>
  <c r="C23" i="12"/>
  <c r="D21" i="12"/>
  <c r="C26" i="12"/>
  <c r="C17" i="12"/>
  <c r="C18" i="12"/>
  <c r="C25" i="12"/>
</calcChain>
</file>

<file path=xl/sharedStrings.xml><?xml version="1.0" encoding="utf-8"?>
<sst xmlns="http://schemas.openxmlformats.org/spreadsheetml/2006/main" count="4119" uniqueCount="763">
  <si>
    <t>Единица измерения</t>
  </si>
  <si>
    <t>баллов</t>
  </si>
  <si>
    <t>место</t>
  </si>
  <si>
    <t>Ссылка на источник данных</t>
  </si>
  <si>
    <t>№ п/п</t>
  </si>
  <si>
    <t>Вопросы и варианты ответов</t>
  </si>
  <si>
    <t>Баллы</t>
  </si>
  <si>
    <t>Понижающие коэффициенты</t>
  </si>
  <si>
    <t>Итого</t>
  </si>
  <si>
    <t>баллы</t>
  </si>
  <si>
    <t xml:space="preserve">Нет, не опубликован </t>
  </si>
  <si>
    <t>К1</t>
  </si>
  <si>
    <t xml:space="preserve">К2 </t>
  </si>
  <si>
    <t xml:space="preserve">К3 </t>
  </si>
  <si>
    <t>Нет, не содержится или не отвечает требованиям</t>
  </si>
  <si>
    <t>Да, содержится</t>
  </si>
  <si>
    <t>1.1</t>
  </si>
  <si>
    <t>1.2</t>
  </si>
  <si>
    <t>1.3</t>
  </si>
  <si>
    <t>К2              затрудненный поиск</t>
  </si>
  <si>
    <t>Оценка показателя 1.2</t>
  </si>
  <si>
    <t>Нет, не содержится</t>
  </si>
  <si>
    <t>Максимальное количество баллов</t>
  </si>
  <si>
    <t>%</t>
  </si>
  <si>
    <t xml:space="preserve">К1            формат данных      </t>
  </si>
  <si>
    <t>Городские округа</t>
  </si>
  <si>
    <t>Муниципальные районы</t>
  </si>
  <si>
    <t>Сыктывкар</t>
  </si>
  <si>
    <t>Воркута</t>
  </si>
  <si>
    <t>Инта</t>
  </si>
  <si>
    <t>Усинск</t>
  </si>
  <si>
    <t>Ухта</t>
  </si>
  <si>
    <t>Вуктыл</t>
  </si>
  <si>
    <t>Ижемский</t>
  </si>
  <si>
    <t>Княжпогостский</t>
  </si>
  <si>
    <t>Койгородский</t>
  </si>
  <si>
    <t>Корткеросский</t>
  </si>
  <si>
    <t>Печора</t>
  </si>
  <si>
    <t>Прилузский</t>
  </si>
  <si>
    <t>Сосногорск</t>
  </si>
  <si>
    <t>Сыктывдинский</t>
  </si>
  <si>
    <t>Сысольский</t>
  </si>
  <si>
    <t>Троицко-Печорский</t>
  </si>
  <si>
    <t>Удорский</t>
  </si>
  <si>
    <t>Усть-Вымский</t>
  </si>
  <si>
    <t>Усть-Куломский</t>
  </si>
  <si>
    <t>Усть-Цилемский</t>
  </si>
  <si>
    <t>Период, на который утвержден бюджет</t>
  </si>
  <si>
    <t>Да, опубликован</t>
  </si>
  <si>
    <t>2</t>
  </si>
  <si>
    <t>95% и более</t>
  </si>
  <si>
    <t>85% и более</t>
  </si>
  <si>
    <t>Менее 85%</t>
  </si>
  <si>
    <t>2.1</t>
  </si>
  <si>
    <t>2.2</t>
  </si>
  <si>
    <t>3</t>
  </si>
  <si>
    <t>3.1</t>
  </si>
  <si>
    <t>4</t>
  </si>
  <si>
    <t>Да, опубликован в структурированном виде</t>
  </si>
  <si>
    <t>Да, опубликован, но не в структурированном виде</t>
  </si>
  <si>
    <t>4.1</t>
  </si>
  <si>
    <t>4.2</t>
  </si>
  <si>
    <t>4.3</t>
  </si>
  <si>
    <t xml:space="preserve">Нет, сведения не опубликованы или не отвечают требованиям </t>
  </si>
  <si>
    <t>Да, сведения опубликованы, в том числе поясняются различия между первоначально утвержденными показателями расходов и их фактическими значениями для всех показателей, где отклонения составили 5% и более от первоначально утвержденного значения, или таких отклонений нет</t>
  </si>
  <si>
    <t>4.4</t>
  </si>
  <si>
    <t>Нет, не опубликованы или не отвечают требованиям</t>
  </si>
  <si>
    <t>4.5</t>
  </si>
  <si>
    <t>Да, сведения представлены в полном объеме, в том числе с детализацией муниципального долга по видам долговых обязательств</t>
  </si>
  <si>
    <t>Да, сведения представлены в полном объеме, но без детализации муниципального долга по видам долговых обязательств</t>
  </si>
  <si>
    <t>Нет, сведения не представлены или не отвечают требованиям</t>
  </si>
  <si>
    <t>4.6</t>
  </si>
  <si>
    <t xml:space="preserve">Да, сведения опубликованы </t>
  </si>
  <si>
    <t>5</t>
  </si>
  <si>
    <t>Публичные сведения о фактических результатах деятельности муниципальных учреждений Республики Коми</t>
  </si>
  <si>
    <t>5.1</t>
  </si>
  <si>
    <t>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бюджетных и автономных учреждений МО</t>
  </si>
  <si>
    <t>6</t>
  </si>
  <si>
    <t xml:space="preserve">Бюджет для граждан (Годовой отчет об исполнении бюджета) </t>
  </si>
  <si>
    <t>Нет, не опубликован или не отвечает требованиям</t>
  </si>
  <si>
    <t>6.1</t>
  </si>
  <si>
    <t>7</t>
  </si>
  <si>
    <t>7.1</t>
  </si>
  <si>
    <t>7.2</t>
  </si>
  <si>
    <t xml:space="preserve">Да, заседания проводились и опубликованы принятые итоговые документы (протоколы) </t>
  </si>
  <si>
    <t>Нет, заседания не проводились или принятые итоговые документы (протоколы) не опубликованы</t>
  </si>
  <si>
    <t xml:space="preserve">Наименование муниципального образования Республики Коми                                              </t>
  </si>
  <si>
    <t>источник</t>
  </si>
  <si>
    <t>да/нет</t>
  </si>
  <si>
    <t>Справочно: дата создания или изменения файла</t>
  </si>
  <si>
    <t xml:space="preserve">Сведения о наличии в "бюджете для граждан" ключевых элементов </t>
  </si>
  <si>
    <t>Справочно: период, на который утвержден бюджет</t>
  </si>
  <si>
    <t>Информация о соблюдении срока публикации "Бюджета для граждан"</t>
  </si>
  <si>
    <t>1) общие суммы доходов и расходов Бюджета</t>
  </si>
  <si>
    <t>2) сведения об основных социально-экономических решениях, предусмотренных Бюджетом, отличающих его от бюджета прошлого года, а именно: существенные изменения в структуре доходов и (или) расходов, значимые новые расходные обязательства</t>
  </si>
  <si>
    <t xml:space="preserve">Наименование муниципального образования Республики Коми       </t>
  </si>
  <si>
    <t>К2    затрудненный поиск</t>
  </si>
  <si>
    <t xml:space="preserve">К1            формат данных          </t>
  </si>
  <si>
    <t xml:space="preserve">К2    затрудненный поиск         </t>
  </si>
  <si>
    <t>К3           несоблюдение сроков</t>
  </si>
  <si>
    <t>Содержание итогового документа (протокола), принятого по итогам публичных слушаний</t>
  </si>
  <si>
    <t>1) дата и место проведения публичных слушаний</t>
  </si>
  <si>
    <t>2) обобщенная информация о ходе публичных слушаний, в том числе о мнениях их участников, поступивших предложениях и заявлениях</t>
  </si>
  <si>
    <t>3) одобренные большинством участников слушаний рекомендации</t>
  </si>
  <si>
    <t>1) первоначально утвержденные сведения о доходах</t>
  </si>
  <si>
    <t>2) уточненные значения с учетом внесенных изменений (в случае внесения изменений)</t>
  </si>
  <si>
    <t>3) фактические значения</t>
  </si>
  <si>
    <t>1) первоначально утвержденные расходы</t>
  </si>
  <si>
    <t>1) плановые и фактические значения показателей, характеризующих объемы и (или) качество муниципальных услуг (работ)</t>
  </si>
  <si>
    <t>2) плановые и фактические объемы субсидий на выполнение муниципальных заданий на оказание соответствующих муниципальных услуг (выполнение работ)</t>
  </si>
  <si>
    <t>1) исполнение плана по доходам бюджета</t>
  </si>
  <si>
    <t>2) исполнение плана по  расходам бюджета</t>
  </si>
  <si>
    <t>4) полученный результат (эффект) от реализации значимых проектов</t>
  </si>
  <si>
    <t>1) дата и место проведения заседания</t>
  </si>
  <si>
    <t>2) состав участников</t>
  </si>
  <si>
    <t>3) обсуждаемые вопросы</t>
  </si>
  <si>
    <t>4) принятые решениях</t>
  </si>
  <si>
    <t>5) фамилии и инициалах лица, подписавшего документ</t>
  </si>
  <si>
    <t>Сведения о наличии в ключевых элементов в итоговом документе (протоколе)</t>
  </si>
  <si>
    <t>% от максимального количества баллов</t>
  </si>
  <si>
    <t>Место среди муниципальных образований Республики Коми</t>
  </si>
  <si>
    <t>Итого по разделу</t>
  </si>
  <si>
    <t>Место по разделу среди  городских округов (муниципальных районов) Республики Коми</t>
  </si>
  <si>
    <t>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t>
  </si>
  <si>
    <t>Да, проводились и в составе материалов к проекту Годового отчета об исполнении бюджета опубликован итоговый документ (протокол), принятый по результатам публичных слушаний, содержащий все указанные в показателе составляющие</t>
  </si>
  <si>
    <t>4) должность, фамилия и инициалы лица, подписавшего документ</t>
  </si>
  <si>
    <t xml:space="preserve">Сведения о наличии в составе материалов к проекту Годового отчета об исполнении бюджета ключевых элементов </t>
  </si>
  <si>
    <t>Нет, сведения не опубликованы</t>
  </si>
  <si>
    <t>Да, опубликован и соблюдены условия максимальной оценки</t>
  </si>
  <si>
    <t>Да, опубликован, но не соблюдены условия максимальной оценки</t>
  </si>
  <si>
    <t>да</t>
  </si>
  <si>
    <t>нет</t>
  </si>
  <si>
    <t>-</t>
  </si>
  <si>
    <t>8</t>
  </si>
  <si>
    <t>Внесение изменений в Бюджет</t>
  </si>
  <si>
    <t>8.1</t>
  </si>
  <si>
    <t>Да, публикуются или внесение изменений в Бюджет не осуществлялось</t>
  </si>
  <si>
    <t>Нет, не публикуются</t>
  </si>
  <si>
    <t>8.2</t>
  </si>
  <si>
    <t>Публикуются ли в составе материалов к проектам изменений в Бюджет пояснительные записки?</t>
  </si>
  <si>
    <t xml:space="preserve">Нет, не публикуются или публикуются в отдельных случаях </t>
  </si>
  <si>
    <t>8.3</t>
  </si>
  <si>
    <t>Нет, не публикуются или публикуются в отдельных случаях</t>
  </si>
  <si>
    <t>8.4</t>
  </si>
  <si>
    <r>
      <t xml:space="preserve">Да, опубликована актуализированная версия Бюджета </t>
    </r>
    <r>
      <rPr>
        <sz val="9"/>
        <color indexed="8"/>
        <rFont val="Times New Roman"/>
        <family val="1"/>
        <charset val="204"/>
      </rPr>
      <t>с учетом всех принятых изменений в Бюджет</t>
    </r>
    <r>
      <rPr>
        <sz val="9"/>
        <color indexed="8"/>
        <rFont val="Times New Roman"/>
        <family val="1"/>
        <charset val="204"/>
      </rPr>
      <t xml:space="preserve"> в структурированном виде</t>
    </r>
  </si>
  <si>
    <r>
      <t>Да, опубликована актуализированная версия Бюджета</t>
    </r>
    <r>
      <rPr>
        <sz val="9"/>
        <color indexed="8"/>
        <rFont val="Times New Roman"/>
        <family val="1"/>
        <charset val="204"/>
      </rPr>
      <t xml:space="preserve"> с учетом всех принятых изменений в </t>
    </r>
    <r>
      <rPr>
        <sz val="9"/>
        <color indexed="8"/>
        <rFont val="Times New Roman"/>
        <family val="1"/>
        <charset val="204"/>
      </rPr>
      <t>Бюджет</t>
    </r>
    <r>
      <rPr>
        <sz val="9"/>
        <color indexed="8"/>
        <rFont val="Times New Roman"/>
        <family val="1"/>
        <charset val="204"/>
      </rPr>
      <t>,</t>
    </r>
    <r>
      <rPr>
        <sz val="9"/>
        <color indexed="8"/>
        <rFont val="Times New Roman"/>
        <family val="1"/>
        <charset val="204"/>
      </rPr>
      <t xml:space="preserve"> но не в структурированном виде</t>
    </r>
  </si>
  <si>
    <r>
      <t xml:space="preserve">Нет, актуализированная версия </t>
    </r>
    <r>
      <rPr>
        <sz val="9"/>
        <color indexed="8"/>
        <rFont val="Times New Roman"/>
        <family val="1"/>
        <charset val="204"/>
      </rPr>
      <t>Бюджета</t>
    </r>
    <r>
      <rPr>
        <sz val="9"/>
        <color indexed="8"/>
        <rFont val="Times New Roman"/>
        <family val="1"/>
        <charset val="204"/>
      </rPr>
      <t xml:space="preserve"> не публикуется или актуализация </t>
    </r>
    <r>
      <rPr>
        <sz val="9"/>
        <color indexed="8"/>
        <rFont val="Times New Roman"/>
        <family val="1"/>
        <charset val="204"/>
      </rPr>
      <t>Бюджета</t>
    </r>
    <r>
      <rPr>
        <sz val="9"/>
        <color indexed="8"/>
        <rFont val="Times New Roman"/>
        <family val="1"/>
        <charset val="204"/>
      </rPr>
      <t xml:space="preserve"> носит несистемный характер (публикуются актуализированные версии </t>
    </r>
    <r>
      <rPr>
        <sz val="9"/>
        <color indexed="8"/>
        <rFont val="Times New Roman"/>
        <family val="1"/>
        <charset val="204"/>
      </rPr>
      <t>Бюджета</t>
    </r>
    <r>
      <rPr>
        <sz val="9"/>
        <color indexed="8"/>
        <rFont val="Times New Roman"/>
        <family val="1"/>
        <charset val="204"/>
      </rPr>
      <t xml:space="preserve"> с учетом отдельных изменений в Бюджет)</t>
    </r>
  </si>
  <si>
    <t>9</t>
  </si>
  <si>
    <t>9.1</t>
  </si>
  <si>
    <t>Да, опубликованы утвержденные отчеты за все отчетные периоды</t>
  </si>
  <si>
    <t>Нет, не опубликованы, или публикуются нерегулярно, или не отвечают требованиям</t>
  </si>
  <si>
    <t>9.2</t>
  </si>
  <si>
    <t>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t>
  </si>
  <si>
    <t>Да, опубликованы за все отчетные периоды</t>
  </si>
  <si>
    <t>9.3</t>
  </si>
  <si>
    <t>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t>
  </si>
  <si>
    <t>9.4</t>
  </si>
  <si>
    <t>Да, опубликованы за все отчетные периоды, в том числе по видам долговых обязательств</t>
  </si>
  <si>
    <t>Да, опубликованы за все отчетные периоды, но не содержат сведений по видам долговых обязательств</t>
  </si>
  <si>
    <t>9.5</t>
  </si>
  <si>
    <t>9.6</t>
  </si>
  <si>
    <t>10</t>
  </si>
  <si>
    <t>Финансовый контроль</t>
  </si>
  <si>
    <t>10.1</t>
  </si>
  <si>
    <t>10.2</t>
  </si>
  <si>
    <r>
      <t>Да, публикуется для всех мероприятий, предусмотренных планом</t>
    </r>
    <r>
      <rPr>
        <sz val="12"/>
        <color indexed="8"/>
        <rFont val="Times New Roman"/>
        <family val="1"/>
        <charset val="204"/>
      </rPr>
      <t xml:space="preserve"> </t>
    </r>
    <r>
      <rPr>
        <sz val="9"/>
        <color indexed="8"/>
        <rFont val="Times New Roman"/>
        <family val="1"/>
        <charset val="204"/>
      </rPr>
      <t>на отчетный год</t>
    </r>
  </si>
  <si>
    <t>Да, публикуется для большей части мероприятий, предусмотренных планом на отчетный год</t>
  </si>
  <si>
    <t>Нет, не публикуется, или публикуется для меньшей части мероприятий, предусмотренных планом на отчетный год</t>
  </si>
  <si>
    <t>11</t>
  </si>
  <si>
    <t xml:space="preserve">Проект бюджета и материалы к нему </t>
  </si>
  <si>
    <t>11.1</t>
  </si>
  <si>
    <t>11.2</t>
  </si>
  <si>
    <t>Нет, сведения не опубликованы или не отвечают требованиям</t>
  </si>
  <si>
    <t>11.3</t>
  </si>
  <si>
    <t xml:space="preserve">Да, опубликованы </t>
  </si>
  <si>
    <t>11.4</t>
  </si>
  <si>
    <r>
      <t xml:space="preserve">Да, опубликованы сведения о планируемых объемах муниципальных услуг (работ) и </t>
    </r>
    <r>
      <rPr>
        <sz val="9"/>
        <color indexed="8"/>
        <rFont val="Times New Roman"/>
        <family val="1"/>
        <charset val="204"/>
      </rPr>
      <t xml:space="preserve">объемах субсидий на финансовое обеспечение выполнения </t>
    </r>
    <r>
      <rPr>
        <sz val="9"/>
        <color indexed="8"/>
        <rFont val="Times New Roman"/>
        <family val="1"/>
        <charset val="204"/>
      </rPr>
      <t>муниципаль</t>
    </r>
    <r>
      <rPr>
        <sz val="9"/>
        <color indexed="8"/>
        <rFont val="Times New Roman"/>
        <family val="1"/>
        <charset val="204"/>
      </rPr>
      <t xml:space="preserve">ных заданий на оказание соответствующих </t>
    </r>
    <r>
      <rPr>
        <sz val="9"/>
        <color indexed="8"/>
        <rFont val="Times New Roman"/>
        <family val="1"/>
        <charset val="204"/>
      </rPr>
      <t>муниципаль</t>
    </r>
    <r>
      <rPr>
        <sz val="9"/>
        <color indexed="8"/>
        <rFont val="Times New Roman"/>
        <family val="1"/>
        <charset val="204"/>
      </rPr>
      <t>ных услуг (выполнение работ)</t>
    </r>
  </si>
  <si>
    <t>Да, опубликованы сведения о планируемых объемах муниципальных услуг (работ)</t>
  </si>
  <si>
    <t>12</t>
  </si>
  <si>
    <t xml:space="preserve">Бюджет для граждан (Проект бюджета) </t>
  </si>
  <si>
    <t>12.1</t>
  </si>
  <si>
    <t>Опубликован ли в сети Интернет бюджет для граждан, разработанный на основе Проекта бюджета?</t>
  </si>
  <si>
    <t xml:space="preserve">Да, опубликован </t>
  </si>
  <si>
    <t> 0,5</t>
  </si>
  <si>
    <t>13</t>
  </si>
  <si>
    <t>13.1</t>
  </si>
  <si>
    <t xml:space="preserve">Опубликовано ли информационное сообщение для граждан о проведении публичных слушаний по Проекту бюджета? </t>
  </si>
  <si>
    <t xml:space="preserve">Да, опубликовано и содержит информацию о том, где можно ознакомиться с Проектом бюджета </t>
  </si>
  <si>
    <t>Да, опубликовано, но не содержит информацию о том, где можно ознакомиться с Проектом бюджета</t>
  </si>
  <si>
    <t>Нет, не опубликовано или не отвечает требованиям</t>
  </si>
  <si>
    <t>13.2</t>
  </si>
  <si>
    <t>13.3</t>
  </si>
  <si>
    <t xml:space="preserve">Нет, заседания не проводились или принятые итоговые документы (протоколы) не опубликованы, либо не соблюдены требования к открытости данных о работе общественного совета </t>
  </si>
  <si>
    <t>Источник данных</t>
  </si>
  <si>
    <t>Да, опубликована актуализированная версия Бюджета с учетом всех принятых изменений в Бюджет в структурированном виде</t>
  </si>
  <si>
    <t>Нет, актуализированная версия Бюджета не публикуется или актуализация Бюджета носит несистемный характер (публикуются актуализированные версии Бюджета с учетом отдельных изменений в Бюджет)</t>
  </si>
  <si>
    <t xml:space="preserve">К3            несоблюдение сроков     </t>
  </si>
  <si>
    <t>http://сыктывкар.рф/administration/departament-finansov/byudzhet/otchety-ob-ispolnenii-byudzheta</t>
  </si>
  <si>
    <t>Да, публикуется для всех мероприятий, предусмотренных планом на отчетный год</t>
  </si>
  <si>
    <t>Да, опубликованы сведения о планируемых объемах муниципальных услуг (работ) и объемах субсидий на финансовое обеспечение выполнения муниципальных заданий на оказание соответствующих муниципальных услуг (выполнение работ)</t>
  </si>
  <si>
    <t>1) общие суммы доходов и расходов бюджета</t>
  </si>
  <si>
    <t>2) сведения об основных социально-экономических решениях, предусмотренных Проектом бюджета, отличающем его от бюджета текущего года, а именно: существенные изменения в структуре доходов и (или) расходов, значимые новые расходные обязательства, в том числе инвестиционные</t>
  </si>
  <si>
    <t>3) контактная информация, которую граждане могут использовать для дальнейшего обсуждения и участия в бюджетном процессе</t>
  </si>
  <si>
    <t>Содержание информационного сообщения для граждан о проведении публичных слушаний по Проекту бюджета</t>
  </si>
  <si>
    <t>К2 затрудненный поиск</t>
  </si>
  <si>
    <t xml:space="preserve">К3 несоблюдение сроков     </t>
  </si>
  <si>
    <t>1) дата, время и место проведения публичных слушаний</t>
  </si>
  <si>
    <t>2) ссылка (адрес) на раздел (страницу) портала (сайта), где опубликован Проект бюджета и материалы к нему</t>
  </si>
  <si>
    <t>Общественное участие (II полугодие)</t>
  </si>
  <si>
    <t>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t>
  </si>
  <si>
    <t>Общественное участие (I полугодие)</t>
  </si>
  <si>
    <t>https://syktyvkar-sovet.ru/informaciya-o-deyatelnosti/</t>
  </si>
  <si>
    <t xml:space="preserve"> </t>
  </si>
  <si>
    <t>заседания общественного совета не проводились</t>
  </si>
  <si>
    <t>не соблюдены сроки опубликования информационного сообщения</t>
  </si>
  <si>
    <t>по итогам 8.1 - 0 б.</t>
  </si>
  <si>
    <t>Публичные сведения о плановых показателях деятельности муниципальных учреждений МО</t>
  </si>
  <si>
    <t>Бюджет для граждан (утвержденный Бюджет)</t>
  </si>
  <si>
    <t>Характеристика Годового отчета об исполнении бюджета</t>
  </si>
  <si>
    <t>Да, сведения опубликованы, но не отвечают требованиям</t>
  </si>
  <si>
    <t>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t>
  </si>
  <si>
    <t>Опубликовано ли информационное сообщение для граждан о проведении публичных слушаний по Проекту бюджета?</t>
  </si>
  <si>
    <t>http://www.finupr.adminta.ru/index.php/byudzhet-dlya-grazhdan/na-osnove-resheniya-soveta-o-byudzhete</t>
  </si>
  <si>
    <t>http://www.finupr.adminta.ru/index.php/byudzhet-dlya-grazhdan/na-osnove-otcheta-ob-ispolnenii-byudzheta</t>
  </si>
  <si>
    <t>http://www.adminta.ru/city/kontrolno-schetnaya-palata/deyatelnost/plan-raboty/</t>
  </si>
  <si>
    <t>http://www.adminta.ru/city/kontrolno-schetnaya-palata/deyatelnost/informatsiya-o-provedennykh-kontrolnykh-meropriyatiyakh/</t>
  </si>
  <si>
    <t>http://ксп-усинск.рф/service/2/</t>
  </si>
  <si>
    <t>https://xn----8sb2aujigq.xn--p1ai/about/deyatelnost/plany-kontrolnykh-meropriyatiy/</t>
  </si>
  <si>
    <t>https://fin.mouhta.ru/byudzhet/grazhdan/2023/</t>
  </si>
  <si>
    <t>http://fuizhma.ru/byudzhet-dlya-grazhdan</t>
  </si>
  <si>
    <t>http://fuizhma.ru/byudzhet-rayona-2/otchet-ob-ispolnenii-byudzheta</t>
  </si>
  <si>
    <t>http://fuizhma.ru/publichnyie-slushaniya</t>
  </si>
  <si>
    <t>http://fuizhma.ru/proektyi-resheniy</t>
  </si>
  <si>
    <t>http://fuizhma.ru/byudzhet-rayona-2/munitsipalnyiy-dolg</t>
  </si>
  <si>
    <t>http://www.mrk11.ru/page/bjudzhet_mr_knyazhpogostskiy.resheniya_soveta_o_bjudzhete/</t>
  </si>
  <si>
    <t>http://www.mrk11.ru/page/bjudzhet_mr_knyazhpogostskiy.bjudzhet_dlya_grazhdan/</t>
  </si>
  <si>
    <t>http://www.mrk11.ru/page/sovet_rayona.ksp_KSP.inaya/</t>
  </si>
  <si>
    <t>http://www.mrk11.ru/page/sovet_rayona.ksp_KSP.deya/</t>
  </si>
  <si>
    <t>http://www.mrk11.ru/page/bjudzhet_mr_knyazhpogostskiy.proekty_resheniy_soveta_mr_knyazhpogostskiy/</t>
  </si>
  <si>
    <t>http://www.mrk11.ru/page/bjudzhet_mr_knyazhpogostskiy.publichnye_slushaniya/</t>
  </si>
  <si>
    <t>http://kojgorodok.ru/finansyi/otchet-ob-ispolnenii-byudzheta/</t>
  </si>
  <si>
    <t>https://www.pechoraonline.ru/ru/page/content.kontrolno_schjotnaya_komissiya.plany_raboty_komissiya/</t>
  </si>
  <si>
    <t>https://www.pechoraonline.ru/ru/page/content.kontrolno_schjotnaya_komissiya.informatsiya_po_rezultatam_provedeniya_kontrolnyh_i_ekspertno_analiticheskih_meropriyatiyah/</t>
  </si>
  <si>
    <t>http://www.priluzie.ru/bjudzhet/proekty/</t>
  </si>
  <si>
    <t>http://sosnogorsk.org/adm/budget/execution/annual/the-budget-for-citizens/</t>
  </si>
  <si>
    <t>https://www.ksp-syktyvdin.ru/%D0%B4%D0%B5%D1%8F%D1%82%D0%B5%D0%BB%D1%8C%D0%BD%D0%BE%D1%81%D1%82%D1%8C-%D0%BA%D1%81%D0%BF</t>
  </si>
  <si>
    <t>Бюджет является основным финансово-экономическим документом, характеризующим деятельность властей. Его публикация в открытом доступе, а также наличие в нём важной информации и степень её детализации свидетельствуют об открытости бюджетных данных.
Содержащиеся в нем сведения имеют особое значение с точки зрения открытости бюджетных данных.</t>
  </si>
  <si>
    <t>Опубликован ли Бюджет в открытом доступе на сайте (портале) МО, предназначенном для публикации бюджетных данных?</t>
  </si>
  <si>
    <t>В целях составления рейтинга МО (далее – рейтинг) учитывается публикация Бюджета в полном объёме, включая текстовую часть и все приложения. В случае, если указанное требование не выполняется (опубликованы отдельные составляющие Бюджета),  открытость бюджетных данных по данному вопросу принимает значение 0 баллов.</t>
  </si>
  <si>
    <t>Содержится ли в составе Бюджета или в составе материалов к Бюджету приложение о прогнозируемых объёмах поступлений по видам доходов?</t>
  </si>
  <si>
    <t>Различные источники поступлений в бюджет имеют разные характеристики (например, в зависимости от ответов на вопросы: кто является плательщиком или как поступления зависят от экономических условий). Поэтому с точки зрения открытости бюджетных данных в Бюджете важно показывать доходы по видам источников поступлений. Виды доходов, объем которых составляет менее 10 % от общего объёма доходов бюджета, допускается агрегировать в категорию «иные» в разрезе групп доходов.</t>
  </si>
  <si>
    <t>Классификация расходов бюджетов по разделам и подразделам характеризует расходы по функциональным признакам и является единой для бюджетов бюджетной системы Российской Федерации (в отличие от программной или ведомственной классификации). Представление расходов бюджета с использованием классификации расходов по разделам и подразделам позволяет проводить их анализ в сопоставлении с другими отчётными периодами и бюджетами других публично-правовых образований.</t>
  </si>
  <si>
    <t>Мониторинг бюджетных данных осуществляется на основе статистических отчётов «Мониторинг размещения сведений на официальном сайте по учреждениям субъектов и муниципальных образований», публикуемых на официальном сайте для размещения информации о государственных (муниципальных) учреждениях (www.bus.gov.ru). Правила предоставления и размещения информации о государственных (муниципальных) учреждениях на указанном сайте установлены приказом Минфина России от 21 июля 2011 г. № 86н «Об утверждении порядка предоставления информации государственным (муниципальным) учреждением, её размещения на официальном сайте в информационно-телекоммуникационной сети «Интернет» и ведения указанного сайта».
Мониторинг бюджетных данных производится в отношении документов, характеризующих плановые показатели деятельности муниципальных учреждений МО на отчётный год (на отчётный год и плановый период).
В целях расчёта показателей обособленные структурные подразделения (филиалы, представительства) не учитываются.</t>
  </si>
  <si>
    <t>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t>
  </si>
  <si>
    <t>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t>
  </si>
  <si>
    <t>Под бюджетом для граждан понимается специально разработанная версия бюджета для передачи бюджетной информации гражданам в доступной и понятной для большой части населения форме. Чтобы обеспечить граждан информацией об управлении финансами в течение всего бюджетного цикла, бюджет для граждан рекомендуется выпускать на всех этапах бюджетного цикла.</t>
  </si>
  <si>
    <t>Опубликован ли в информационно-телекоммуникационной сети «Интернет» (далее – сеть Интернет) бюджет для граждан, разработанный на основе Бюджета?</t>
  </si>
  <si>
    <t xml:space="preserve">В целях проведения мониторинга по данному вопросу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Бюджетом, отличающих его от бюджета прошлого года, а именно: существенные изменения в структуре доходов и (или) расходов, значимые новые расходные обязательства;
в) контактная информация, которую граждане могут использовать для дальнейшего обсуждения и участия в бюджетном процессе.
Бюджет для граждан должен быть опубликован в течение 14 календарных дней после принятия Бюджета и сохраняться, как минимум, до утверждения отчёта об исполнении бюджета МО за год, предшествующий отчётному (далее – Годовой отчёт об исполнении бюджета). </t>
  </si>
  <si>
    <t>Годовой отчёт об исполнении бюджета является основным отчётным документом, характеризующим деятельность органов местного самоуправления Республики Коми. С точки зрения открытости бюджетных данных Годовой отчёт об исполнении бюджета должен содержать сведения и объяснять различия между планами и фактическими результатами исполнения бюджета.
В целях проведения мониторинга учитываются сведения, опубликованные в открытом доступе на сайте (портале) МО, предназначенном для публикации информации о бюджетных данных пакетом документов. Под пакетом документов понимается публикация сведений комплексно, в одном разделе сайта (портала). Допускается обеспечение доступа к взаимосвязанным документам по ссылке из раздела, где опубликован основной документ.
Сохраняться в открытом доступе указанные документы должны, как минимум, до принятия бюджета на очередной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МО по уровню открытости бюджетных данных (далее – мониторинг) документ не обнаружен, открытость бюджетных данных по данному вопросу принимает значение 0 баллов.</t>
  </si>
  <si>
    <t>Опубликован ли проект Годового отчёта об исполнении бюджета в открытом доступе на сайте (портале) МО, предназначенном для публикации бюджетных данных?</t>
  </si>
  <si>
    <t>В целях проведения мониторинга по данному вопросу учитывается публикация проекта Годового отчёта об исполнении бюджета в полном объёме, включая текстовую часть и все приложения к нему. В случае, если указанное требование не выполняется, открытость бюджетных данных по данному вопросу принимает значение 0 баллов. Для максимальной оценки бюджетных данных по данному вопросу требуется публикация проекта в структурированном виде.</t>
  </si>
  <si>
    <t>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t>
  </si>
  <si>
    <t>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все указанные в вопросе составляющие</t>
  </si>
  <si>
    <t>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2 или 3 из указанных в вопросе составляющих</t>
  </si>
  <si>
    <t>Нет, публичные слушания не проводились, или не опубликован итоговый документ (протокол), принятый по результатам публичных слушаний или он содержит только одну из указанных в вопросе составляющих</t>
  </si>
  <si>
    <t>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t>
  </si>
  <si>
    <t xml:space="preserve">Для оценки бюджетных данных по данному вопросу должны быть представлены:
а) первоначально утверждённые сведения о доходах;
б) уточнённые значения с учётом внесённых изменений (в случае внесения изменений);
в) фактические значения.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(установленными) показателями доходов и их фактическими значениями в случаях, если такие отклонения составили 5 % и более от первоначально утверждённого значения. В целях оценки бюджетных данных по данному вопросу учитываются сведения, опубликованные в составе материалов к проекту Годового отчёта об исполнении бюджета.
</t>
  </si>
  <si>
    <t>Да, сведения опубликованы, в том числе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t>
  </si>
  <si>
    <t>Да, сведения опубликованы, но не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t>
  </si>
  <si>
    <t>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t>
  </si>
  <si>
    <t>Для оценки бюджетных данных по данному вопросу должны быть представлены сведения о расходах по разделам и подразделам классификации расходов:
а) первоначально утверждённые расходы;
б) уточнённые значения с учётом внесённых изменений (в случае внесения изменений);
в) фактически произведённые расходы.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показателями расходов и их фактическими значениями в случаях, если такие отклонения составили 5 % и более от первоначально утверждённого значения.
В целях проведения мониторинга учитываются сведения, опубликованные в составе материалов к проекту Годового отчёта об исполнении бюджета.</t>
  </si>
  <si>
    <t>Да, сведения опубликованы, в том числе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t>
  </si>
  <si>
    <t>Да, сведения опубликованы, но не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(установленного) значения</t>
  </si>
  <si>
    <t>Опубликованы ли в составе материалов к проекту Годового отчёта об исполнении бюджета сведения об объёме муниципального долга?</t>
  </si>
  <si>
    <t>Для максимальной оценки бюджетных данных требуется представление сведений об объёме муниципального долга по состоянию на начало и конец отчётного финансового года по видам долговых обязательств.
В целях проведения мониторинга учитываются сведения, опубликованные в составе материалов к проекту Годового отчёта об исполнении бюджета или доступные из раздела, где опубликован проект Годового отчёта об исполнении бюджета и материалы к нему по ссылке.</t>
  </si>
  <si>
    <t>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t>
  </si>
  <si>
    <t>В соответствии с частью 2 статьи 264.5 Бюджетного кодекса Российской Федерации сведения о выполнении муниципального задания предоставляются одновременно с Годовым отчётом об исполнении бюджета. 
Бюджетные данные по данному вопросу оцениваются в случае публикации сводных данных, представленных в разрезе муниципальных услуг (работ).
В составе сведений о выполнении муниципальных заданий в обязательном порядке должны быть представлены:
а) плановые и фактические значения показателей, характеризующих объёмы и (или) качество муниципальных услуг (работ);
б) плановые и фактические объёмы субсидий на выполнение муниципальных заданий на оказание соответствующих муниципальных услуг (выполнение работ).
В целях проведения мониторинга учитываются сведения, опубликованные в составе материалов к проекту Годового отчёта об исполнении бюджета.</t>
  </si>
  <si>
    <t>Мониторинг бюджетных данных осуществляется на основе статистических отчётов «Мониторинг размещения сведений на официальном сайте по учреждениям субъектов и муниципальных образований», публикуемых на официальном сайте для размещения информации о государственных (муниципальных) учреждениях (www.bus.gov.ru). Правила предоставления и размещения информации о государственных (муниципальных) учреждениях на указанном сайте установлены приказом Минфина России от 21 июля 2011 г. № 86н «Об утверждении порядка предоставления информации государственным (муниципальным) учреждением, её размещения на официальном сайте в сети Интернет и ведения указанного сайта».</t>
  </si>
  <si>
    <t>Доля муниципальных казённых,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бюджетных и автономных учреждений МО.</t>
  </si>
  <si>
    <t>В целях проведения мониторинга учитываются бюджеты для граждан, разработанные на основе Годового отчёта об исполнении бюджета (проекта Годового отчёта об исполнении бюджета). Бюджеты для граждан, разработанные на основе иных источников информации, а также если невозможно определить, что явилось источником информации, в целях проведения мониторинга бюджетных данных не учитываются.</t>
  </si>
  <si>
    <t>Опубликован ли в сети Интернет бюджет для граждан, разработанный на основе Годового отчёта об исполнении бюджета (проекта Годового отчёта об исполнении бюджета)?</t>
  </si>
  <si>
    <t>В целях проведения мониторинга учитываются предоставляемые органами местного самоуправления Республики Коми возможности для общественного участия и контроля в сфере управления муниципальными финансами, а также их востребованность гражданами по итогам работы за I полугодие отчётного года.</t>
  </si>
  <si>
    <t>Да, опубликовано 5 и более информационных сообщений</t>
  </si>
  <si>
    <t>Да, опубликовано менее 5 информационных сообщений</t>
  </si>
  <si>
    <t>Проводились ли в I полугодии отчётного года заседания Общественного совета МО и опубликованы ли итоговые документы (протоколы) этих заседаний?</t>
  </si>
  <si>
    <t>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t>
  </si>
  <si>
    <t>Первоначально принятый Бюджет и Бюджет с учётом внесённых в него изменений могут сильно отличаются друг от друга. Данные обстоятельства требуют особого внимания к открытости бюджетных данных, связанных с внесением изменений в бюджет.</t>
  </si>
  <si>
    <t>Публикуются ли в открытом доступе на сайте (портале) МО, предназначенном для публикации информации о бюджетных данных, проекты изменений в Бюджет?</t>
  </si>
  <si>
    <t>Для проведения мониторинга бюджетных данных по данному вопросу требуется публикация всех проектов изменений в Бюджет, принятых в МО на момент проведения мониторинга. В случае, если не опубликован хотя бы один проект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</si>
  <si>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В целях проведения мониторинга бюджетных данных по данному вопросу учитываются пояснительные записки, опубликованные в пакете документов к проекту изменений в Бюджет.
Для проведения мониторинга бюджетных данных по данному вопросу требуется публикация пояснительных записок ко всем проектам изменений в Бюджет, принятых на момент проведения мониторинга. В случае, если в составе материалов хотя бы к одному проекту изменений в Бюджет из числа принятых пояснительная записка отсутствует, а также если не опубликован хотя бы один проект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</si>
  <si>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Публикуются ли в открытом доступе на сайте (портале) МО, предназначенном для публикации бюджетных данных, принятые акты о внесении изменений в Бюджет?</t>
  </si>
  <si>
    <t>Для проведения мониторинга бюджетных данных по данному вопросу требуется публикация всех актов о внесении изменений в Бюджет, принятых на момент проведения мониторинга. В случае, если не опубликован хотя бы один акт о внесении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t>
  </si>
  <si>
    <t>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t>
  </si>
  <si>
    <t>В целях проведения мониторинга бюджетных данных по данному вопросу учитывается публикация актуализированной версии Бюджета с учётом всех принятых на дату проведения мониторинга изменений в бюджет. В случае, если внесение изменений в Бюджет на момент проведения мониторинга не осуществлялось, в целях проведения мониторинга бюджетных данных по данному вопросу учитывается публикация принятого Бюджета.
Учитывается публикация актуализированной версии Бюджета со всеми приложениями, публикация отдельных составляющих в целях оценки бюджетных данных по данному вопросу не учитывается.
Для максимальной оценки бюджетных данных требуется публикация актуализированной версии Бюджета в структурированном виде.
В случае, если на момент проведения мониторинга актуализированная версия Бюджета с учётом всех изменений, внесённых в Бюджет, не опубликована, открытость бюджетных данных по данному вопросу принимает значение 0 баллов.</t>
  </si>
  <si>
    <t>Промежуточная отчётность об исполнении Бюджета и аналитические данные</t>
  </si>
  <si>
    <t>В качестве промежуточной отчётности об исполнении Бюджета рассматривается квартальная отчётность. Доступность промежуточной отчётности, а также специально разрабатываемых аналитических данных, позволяет осуществлять мониторинг и контроль за исполнением бюджета в течение финансового года.
В целях проведения мониторинга учитывается публикация промежуточной отчётности об исполнении Бюджета, а также аналитические данные.
Учитывается публикация сведений в открытом доступе на сайте (портале) МО, предназначенном для публикации информации о бюджетных данных.</t>
  </si>
  <si>
    <t>Публикуются ли отчёты об исполнении бюджета МО за первый квартал, полугодие, девять месяцев отчётного года?</t>
  </si>
  <si>
    <t>В целях проведения мониторинга учитываются официальные документы, принятые в соответствии с частью 5 статьи 2642 Бюджетного кодекса Российской Федерации. Иные документы и материалы в целях проведения мониторинга по данному вопросу не учитываются. Опубликованные сведения в обязательном порядке должны содержать:
а) наименование, номер и дату правового акта, утверждающего отчёт;
б) должность, фамилию и инициалы лица, подписавшего правовой акт, утверждающий отчёт.
Учитывается публикация отчётов со всеми приложениями, публикация отдельных составляющих в целях проведения мониторинга не учитывается.
Допускается публикация постановляющей части правового акта, утверждающего отчёт, в графическом формате. За использование графического формата для публикации приложений к отчёту (содержательной части) применяется понижающий коэффициент за используемый формат данных.
Отчёт об исполнении бюджета МО за первый квартал, полугодие, девять месяцев отчётного года должен быть опубликован в течение 3-х месяцев после окончания отчётного периода.</t>
  </si>
  <si>
    <t>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t>
  </si>
  <si>
    <t>Указанные сведения должны быть опубликованы в течение 1-го месяца после окончания отчётного периода.</t>
  </si>
  <si>
    <t>Публикуются ли ежеквартально сведения об объёме муниципального долга МО на начало и на конец отчётного периода?</t>
  </si>
  <si>
    <t>Для максимальной оценки бюджетных данных по данному вопросу требуется публикация сведений об объёме муниципального долга по видам долговых обязательств.
Указанные сведения должны быть опубликованы в течение 1-го месяца после окончания отчётного периода.</t>
  </si>
  <si>
    <t>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t>
  </si>
  <si>
    <t>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t>
  </si>
  <si>
    <t>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t>
  </si>
  <si>
    <t>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t>
  </si>
  <si>
    <t>Важным элементом бюджетного процесса является муниципальный финансовый контроль, призванный обеспечить законность, рациональность и эффективность использования муниципальных средств. В целях проведения мониторинга учитываются сведения о деятельности органов внешнего и внутреннего муниципального финансового контроля МО. Вопросы 10.1 и 10.2 в полной мере согласуются с требованиями Бюджетного кодекса Российской Федерации, Федерального закона от 9 февраля 2009 г. № 8-ФЗ «Об обеспечении доступа к информации о деятельности государственных органов и органов местного самоуправления», Федерального закона от 7 февраля 2011 г. № 6-ФЗ «Об общих принципах организации и деятельности контрольно-счётных органов субъектов Российской Федерации и муниципальных образований».
В целях проведения мониторинга бюджетных данных учитываются сведения, опубликованные в открытом доступе на сайте (портале) органа внешнего муниципального финансового контроля МО.
На сайте (портале) МО, предназначенном для публикации бюджетных данных, должен быть установлен баннер с активной ссылкой на сайт (портал) органа внешнего муниципального финансового контроля МО и на сайт (портал) органа внутреннего финансового контроля в сфере бюджетных правоотношений (в случае, если полномочия по осуществлению внутреннего финансового контроля в сфере бюджетных правоотношений осуществляет не финансовый орган). Если баннер не установлен, к сведениям по соответствующим вопросам  применяется понижающий коэффициент за затруднённый поиск.</t>
  </si>
  <si>
    <t>Опубликован ли план контрольных мероприятий органа внешнего муниципального финансового контроля МО на отчётный год?</t>
  </si>
  <si>
    <t>В целях проведения мониторинга сведений по данному вопросу учитываются первоначально утверждённые планы контрольных мероприятий, удовлетворяющие следующим требованиям:
а) опубликован официальный документ, подписанный уполномоченным лицом (допускается публикация плана контрольных мероприятий в графическом формате), или указаны следующие сведения: вид документа, которым утверждён план, дата его подписания, номер (при наличии), должность, фамилия и инициалы лица, подписавшего документ;
б) в плане указаны наименования контрольных мероприятий с указанием проверяемого объекта или целевого назначения проверяемых средств;
в) для каждого контрольного мероприятия указана дата его проведения: месяц или квартал, для отдельных мероприятий – в течение года, по поручению органа или уполномоченного лица.
В случае несоблюдения указанных требований открытость сведений по данному вопросу принимает значение 0 баллов.
План контрольных мероприятий на отчётный год должен быть опубликован до 1 января отчётного года.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 Если на момент проведения мониторинга план не обнаружен, открытость бюджетных данных по данному вопросу принимает значение 0 баллов.</t>
  </si>
  <si>
    <t>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t>
  </si>
  <si>
    <t>В целях проведения мониторинга сведений по данному вопросу учитываются контрольные мероприятия, предусмотренные планом контрольных мероприятий на отчётный год, срок реализации которых на дату проведения мониторинга завершён. Если план контрольных мероприятий со всеми изменениями к нему не опубликован или он не отвечает требованиям, указанным в вопросе 10.1, открытость бюджетных данных по данному вопросу принимает значение 0 баллов.
Информация о проведённом контрольном мероприятии должна быть опубликована в течение 3 месяцев с даты завершения контрольного мероприятия, указанного в плане.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t>
  </si>
  <si>
    <t>Мониторинг производится в отношении проекта бюджета МО на год, следующий за отчётным и плановый период (далее – Проект бюджета).
В целях проведения мониторинга учитываются сведения, опубликованные в открытом доступе на сайте (портале) МО, предназначенном для публикации информации о бюджетных данных, пакетом документов. Под пакетом документов понимается публикация сведений комплексно, в одном разделе сайта (портала). Допускается обеспечение доступа к отдельным документам по ссылкам из раздела, где опубликован Проект бюджета и материалы к нему.
Проект бюджета и материалы к нему должны быть опубликованы и сохраняться, как минимум, до принятия Годового отчёта об исполнении бюджета за соответствующий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сведения не обнаружены, открытость бюджетных данных по данному вопросу принимает значение 0 баллов.</t>
  </si>
  <si>
    <t>Опубликован ли Проект бюджета в открытом доступе на сайте (портале) МО, предназначенном для публикации информации о бюджетных данных?</t>
  </si>
  <si>
    <t>В целях проведения мониторинга бюджетных данных по данному вопросу учитывается публикация Проекта бюджета в полном объёме, включая текстовую часть и все приложения к Проекту бюджета. В случае, если указанное требование не выполняется (опубликованы отдельные составляющие), открытость бюджетных данных по данному вопросу принимает значение 0 баллов. Для максимальной оценки бюджетных данных требуется публикация Проекта бюджета в структурированном виде.</t>
  </si>
  <si>
    <t>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</si>
  <si>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Информация о бюджетных данных за предшествующие годы является важным ориентиром для оценки проекта бюджета и бюджетной политики, реализуемой органами местного самоуправления Республики Коми. Поэтому в материалах к Проекту бюджета важно представлять сопоставление планов на будущее с фактическими данными за предшествующие годы. Виды доходов, объем которых составляет менее 10 % от общего объёма доходов бюджета, допускается агрегировать в категорию «иные» в разрезе групп доходов.</t>
  </si>
  <si>
    <t>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t>
  </si>
  <si>
    <t>В целях проведения мониторинга бюджетных данных по данному вопросу учитываются сведения, представленные по разделам и подразделам классификации расходов бюджетов. Если сведения представлены частично, открытость бюджетных данных по данному вопросу принимает значение 0 баллов.</t>
  </si>
  <si>
    <t>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t>
  </si>
  <si>
    <t>Муниципальные услуги (работы) должны быть включены в базовые (отраслевые) перечни государственных и муниципальных услуг и работ, утверждённые в установленном порядке.</t>
  </si>
  <si>
    <t>В целях проведения мониторинга учитываются бюджеты для граждан, разработанные на основе Проекта бюджета. Бюджеты для граждан, разработанные на основе иных источников информации, или если невозможно определить, что является источником бюджетных данных, в целях проведения мониторинга, не учитываются.</t>
  </si>
  <si>
    <t>В целях проведения мониторинга бюджетных данных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Проекта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Проектом бюджета, отличающем его от бюджета текущего года, а именно: существенные изменения в структуре доходов и (или) расходов, значимые новые расходные обязательства, в том числе инвестиционные;
в) контактная информация, которую граждане могут использовать для дальнейшего обсуждения и участия в бюджетном процессе.
Бюджет для граждан, разработанный на основе Проекта бюджета, должен сохраняться, как минимум, до утверждения отчёта об исполнении бюджета за соответствующий год. В случае, если на момент проведения мониторинга бюджет для граждан, разработанный на основе Проекта бюджета, не обнаружен, открытость бюджетных данных по данному вопросу принимает значение 0 баллов.</t>
  </si>
  <si>
    <t>В целях проведения мониторинга учитываются предоставляемые органами местного самоуправления Республики Коми возможности для общественного участия и контроля в сфере управления муниципальными финансами по итогам работы за II полугодие отчётного года.</t>
  </si>
  <si>
    <t>В целях проведения мониторинга бюджетных данных по данному вопросу публичными слушаниями признаются мероприятия, соответствующие требованиям статьи 25 Федерального закона от 21 июля 2014 г. № 212-ФЗ «Об основах общественного контроля в Российской Федерации».
Информационное сообщение о проведении публичных слушаний в обязательном порядке должно быть опубликовано на сайте (портале) организатора публичных слушаний. Публикация информационного сообщения в виде муниципального правового акта (решения, постановления, распоряжения, приказа) и текстовых редакторов, предназначенных для создания, просмотра и редактирования текстовых документов, не допускается. В случае, если указанное требование не выполняется (опубликован муниципальный правовой акт (решение, постановление, распоряжение, приказ), информационное сообщение отсутствует на сайте (портале) организатора публичных слушаний) открытость бюджетных данных по данному вопросу принимает значение 0 баллов.
В случае, если сайт (портал) организатора публичных слушаний и сайт (портал), где публикуются бюджетные данные, не совпадают, рекомендуется дополнительно сообщать о проведении публичных слушаний на сайте (портале) МО, предназначенном для публикации бюджетных данных. Если информация о проведении публичных слушаний отсутствует на сайте (портале) для публикации бюджетных данных, применяется понижающий коэффициент за затруднённый поиск.
В информационном сообщении организатора публичных слушаний в обязательном порядке должны быть указаны дата, время и место проведения публичных слушаний.
Для максимальной оценки бюджетных данных по данному вопросу в информационном сообщении о проведении публичных слушаний должна содержаться ссылка (адрес) на раздел (страницу) сайта (портала), где опубликован Проект бюджета и материалы к нему. Информационное сообщение о проведении публичных слушаний по проекту бюджета должно быть опубликовано не менее, чем за 7 календарных дней до дня проведения публичных слушаний.</t>
  </si>
  <si>
    <t>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t>
  </si>
  <si>
    <t>Проводились ли во II полугодии отчётного года заседания Общественного совета МО и опубликованы ли итоговые документы (протоколы) этих заседаний?</t>
  </si>
  <si>
    <t>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бюджетных данных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t>
  </si>
  <si>
    <t>14</t>
  </si>
  <si>
    <t>14.1</t>
  </si>
  <si>
    <t>95 % и более</t>
  </si>
  <si>
    <t>85 % и более</t>
  </si>
  <si>
    <t>Менее 85 %</t>
  </si>
  <si>
    <t>https://ustvymskij.ru/index.php/finansovoe-upravlenie</t>
  </si>
  <si>
    <t>http://fin.mrust-cilma.ru/ezhekvartalnoe/</t>
  </si>
  <si>
    <t>http://fin.mrust-cilma.ru/proektyi-resheniy/</t>
  </si>
  <si>
    <t>https://usinsk.gosuslugi.ru/deyatelnost/napravleniya-deyatelnosti/byudzhet-dlya-grazhdan/</t>
  </si>
  <si>
    <t>https://usinsk.gosuslugi.ru/deyatelnost/napravleniya-deyatelnosti/byudzhet/munitsipalnyy-dolg/</t>
  </si>
  <si>
    <t>https://usinsk.gosuslugi.ru/deyatelnost/napravleniya-deyatelnosti/byudzhet/svedeniya-o-hode-ispolneniya-byudzheta/</t>
  </si>
  <si>
    <t>Дата публикации "Бюджета для граждан" на сайте (портале)</t>
  </si>
  <si>
    <t>Сведения о наличии в "бюджете для граждан" ключевых элементов:</t>
  </si>
  <si>
    <t>в протоколах за 1 полугодие не поднимаются вопросы в сфере управления муниципальными финансами</t>
  </si>
  <si>
    <t xml:space="preserve">Комментарий к оценке сведений и применению понижающих коэффициентов </t>
  </si>
  <si>
    <t>Оценка бюджетных данных по вопросу 1.3</t>
  </si>
  <si>
    <t>Оценка бюджетных данных по вопросу 1.1</t>
  </si>
  <si>
    <t>Комментарий к оценке бюджетных данных</t>
  </si>
  <si>
    <t xml:space="preserve">Комментарий к оценке бюджетных данных и применению понижающих коэффициентов </t>
  </si>
  <si>
    <t>Оценка бюджетных данных по вопросу 2.1</t>
  </si>
  <si>
    <t>Оценка бюджетных данных по вопросу 2.2</t>
  </si>
  <si>
    <t>Оценка бюджетных данных по вопросу 3.1</t>
  </si>
  <si>
    <t>Оценка бюджетных данных по вопросу 4.1</t>
  </si>
  <si>
    <t>Оценка бюджетных данных по вопросу 4.2</t>
  </si>
  <si>
    <t>Оценка бюджетных данных по вопросу 4.3</t>
  </si>
  <si>
    <t>Оценка бюджетных данных по вопросу 4.4</t>
  </si>
  <si>
    <t>Оценка бюджетных данных по вопросу 4.5</t>
  </si>
  <si>
    <t>Оценка бюджетных данных по вопросу 4.6</t>
  </si>
  <si>
    <t>Оценка бюджетных данных по вопросу 5.1</t>
  </si>
  <si>
    <t>Оценка бюджетных данных по вопросу 6.1</t>
  </si>
  <si>
    <t>Оценка бюджетных данных по вопросу 7.2</t>
  </si>
  <si>
    <t>Оценка бюджетных данных по вопросу 8.1</t>
  </si>
  <si>
    <t>Оценка бюджетных данных по вопросу 8.2</t>
  </si>
  <si>
    <t>Оценка бюджетных данных по вопросу 8.3</t>
  </si>
  <si>
    <t>Оценка бюджетных данных по вопросу 8.4</t>
  </si>
  <si>
    <t>Оценка бюджетных данных по вопросу 9.1</t>
  </si>
  <si>
    <t>Оценка бюджетных данных по вопросу 9.2</t>
  </si>
  <si>
    <t>Оценка бюджетных данных по вопросу 9.3</t>
  </si>
  <si>
    <t>Оценка бюджетных данных 9.4</t>
  </si>
  <si>
    <t>Оценка бюдетных данных по вопросу 9.5</t>
  </si>
  <si>
    <t>Оценка бюджетных данных по вопросу 9.6</t>
  </si>
  <si>
    <t>Оценка бюджетных данных по вопросу 10.1</t>
  </si>
  <si>
    <t>Оценка бюдждетных данных по вопросу 9.1</t>
  </si>
  <si>
    <t>Оценка бюджетных данных по вопросу 11.1</t>
  </si>
  <si>
    <t>Оценка бюджетных данных по вопросу 11.2</t>
  </si>
  <si>
    <t>Оценка бюджетных данных по вопросу 11.3</t>
  </si>
  <si>
    <t>Оценка бюджетных данных по вопросу 11.4</t>
  </si>
  <si>
    <t>Оценка бюджетных данных по вопросу 12.1</t>
  </si>
  <si>
    <t>Оценка бюджетных данных по вопросу 13.1</t>
  </si>
  <si>
    <t>Оценка бюджетных данных по вопросу 13.3</t>
  </si>
  <si>
    <t>Оценка бюджетных данных по вопросу 14.1</t>
  </si>
  <si>
    <t>Оценка сведений по вопросу 13.2</t>
  </si>
  <si>
    <t>К2 затруднённый поиск</t>
  </si>
  <si>
    <t>Оценка сведений по вопросу 7.1</t>
  </si>
  <si>
    <t>Рейтинг муниципальных районов, муниципальных округов и городских округов Республики Коми по уровню открытости бюджетных данных</t>
  </si>
  <si>
    <t>http://сыктывкар.рф/administration/departament-finansov/finansovaya-gramotnost/informatsionnye-soobshcheniya-dlya-grazhdan-o-provedenii-meropriyatij-po-povysheniyu-urovnya-finansovoj-gramotnosti</t>
  </si>
  <si>
    <t>https://сыктывкар.рф/administration/departament-finansov/finansovaya-gramotnost/informatsionnye-soobshcheniya-dlya-grazhdan-o-provedenii-meropriyatij-po-povysheniyu-urovnya-finansovoj-gramotnosti</t>
  </si>
  <si>
    <t>http://www.mrk11.ru/page/bjudzhet_mr_knyazhpogostskiy.gramotnos_finansovaya/</t>
  </si>
  <si>
    <t>http://ufmrpechora.ru/page/levoe_menju.Finansovaya_gramotnost.finansovaya_gramotnost_2022_god/</t>
  </si>
  <si>
    <t>информация за 1 полугодие не размещалась</t>
  </si>
  <si>
    <t>http://sosnogorsk.org/strukturnye/finupr/financial-literacy/</t>
  </si>
  <si>
    <t>http://finupr.adminta.ru/index.php/finansovaya-gramotnost/poleznaya-informatsiya</t>
  </si>
  <si>
    <t>http://www.сысола-адм.рф/fingram.php</t>
  </si>
  <si>
    <t>информация за 2 полугодие не размещалась</t>
  </si>
  <si>
    <t>99,72</t>
  </si>
  <si>
    <t>100,00</t>
  </si>
  <si>
    <t>99,66</t>
  </si>
  <si>
    <t>99,20</t>
  </si>
  <si>
    <t xml:space="preserve">http://udora.info/finansovaya-gramotnost </t>
  </si>
  <si>
    <t xml:space="preserve">http://xn----ttbdejohge1g.xn--p1ai/city/byudzhet-rayona/informatsionnye-soobshcheniya-o-finansovoy-gramotnosti/
http://xn----ttbdejohge1g.xn--p1ai/about/info/news/5814/
http://xn----ttbdejohge1g.xn--p1ai/city/byudzhet-rayona/finansovaya-gramotnost-.php
http://xn----ttbdejohge1g.xn--p1ai/city/byudzhet-rayona/sotsialnyy-opros/
</t>
  </si>
  <si>
    <t>http://xn----ttbdejohge1g.xn--p1ai/city/byudzhet-rayona/informatsionnye-soobshcheniya-o-finansovoy-gramotnosti/
http://xn----ttbdejohge1g.xn--p1ai/about/info/news/6769/
http://xn----ttbdejohge1g.xn--p1ai/city/byudzhet-rayona/finansovaya-gramotnost-.php
http://xn----ttbdejohge1g.xn--p1ai/city/byudzhet-rayona/sotsialnyy-opros/</t>
  </si>
  <si>
    <t>http://mrust-cilma.ru 
http://fin.mrust-cilma.ru</t>
  </si>
  <si>
    <t>http://mrust-cilma.ru
http://fin.mrust-cilma.ru</t>
  </si>
  <si>
    <t>https://vk.com/wall-58750493_18135
https://vk.com/wall-58750493_17905
https://vk.com/wall-58750493_17864
https://vk.com/wall-58750493_17836
https://vk.com/wall-58750493_17738
https://disk.yandex.ru/i/n6toQsQjMroa6Q</t>
  </si>
  <si>
    <t>http://troitsk-obraz.ucoz.ru/index/finansovaja_gramotnost/0-140</t>
  </si>
  <si>
    <t>http://troitsk-obraz.ucoz.ru/index/novosti/0-8</t>
  </si>
  <si>
    <t>https://syktyvdin.gosuslugi.ru/dlya-zhiteley/novosti-i-reportazhi/?cur_cc=40&amp;filter%5B40%5D%5BName%5D=&amp;filter%5B40%5D%5BCategory%5D=64</t>
  </si>
  <si>
    <t xml:space="preserve">https://vk.com/school1vyktyl?w=wall-199042052_799 </t>
  </si>
  <si>
    <t>https://vk.com/wall-26217261_5467
https://vk.com/wall-106286725_1244</t>
  </si>
  <si>
    <t>http://kortkeros.ru/?mode=news_post&amp;view=13481706
http://kortkeros.ru/?mode=news_post&amp;view=16455106</t>
  </si>
  <si>
    <t>п. 1.1.3.2 https://fin.mouhta.ru/news/195/
п. 1.1.6.1 https://fin.mouhta.ru/news/196/
п. 1.1.6.2 https://fin.mouhta.ru/news/188/
п. 1.2.3.1 https://fin.mouhta.ru/news/194/
п. 1.2.4 https://fin.mouhta.ru/opros/result_1_2022.php
п. 1.1.6.2 https://fin.mouhta.ru/news/184/</t>
  </si>
  <si>
    <t>п. 1.1.6.1 https://fin.mouhta.ru/news/203/
п. 1.1.6.1 https://fin.mouhta.ru/news/202/
п. 1.1.6.1 https://fin.mouhta.ru/news/201/
п. 1.1.6.2  https://fin.mouhta.ru/news/200/
п. 1.1.6.18 https://fin.mouhta.ru/news/193/
п. 1.1.6.1 https://fin.mouhta.ru/news/197/</t>
  </si>
  <si>
    <t>https://vk.com/presspriluzie?w=wall-112251443_16235 
https://vk.com/presspriluzie?w=wall-112251443_16439 
https://vk.com/presspriluzie?w=wall-112251443_15592
https://www.priluzie.ru/sotrudniki-ifns-rasskazali-kak-budet?offset=120
https://vk.com/presspriluzie?w=wall-112251443_9816
https://vk.com/presspriluzie?w=wall-112251443_15266
https://vk.com/presspriluzie?w=wall-112251443_15254
https://vk.com/presspriluzie?w=wall-112251443_13046
https://vk.com/spletka?w=wall-52342325_1024
https://vk.com/spletka?w=wall-52342325_1007
https://vk.com/spletka?w=wall-52342325_950
https://vk.com/spletka?w=wall-52342325_630</t>
  </si>
  <si>
    <t>январь
https://vk.com/fuizhma?w=wall-131533644_809
https://vk.com/fuizhma?w=wall-131533644_812
https://vk.com/fuizhma?w=wall-131533644_813
https://vk.com/fuizhma?w=wall-131533644_814
февраль
https://vk.com/fuizhma?w=wall-131533644_824
https://vk.com/fuizhma?w=wall-131533644_829
https://vk.com/fuizhma?w=wall-131533644_827
март
https://vk.com/fuizhma?w=wall-131533644_860
апрель
https://vk.com/fuizhma?w=wall-131533644_888
https://vk.com/fuizhma?w=wall-131533644_889
https://vk.com/fuizhma?w=wall-131533644_890
https://vk.com/fuizhma?w=wall-131533644_892
https://vk.com/fuizhma?w=wall-131533644_893
https://vk.com/fuizhma?w=wall-131533644_895
май
https://vk.com/fuizhma?w=wall-131533644_900
https://vk.com/fuizhma?w=wall-131533644_908
https://vk.com/fuizhma?w=wall-131533644_911</t>
  </si>
  <si>
    <t>июль
https://vk.com/fuizhma?w=wall-131533644_924
октябрь
https://vk.com/fuizhma?w=wall-131533644_969
ноябрь
https://vk.com/fuizhma?w=wall-131533644_976
https://vk.com/fuizhma?w=wall-131533644_986
https://vk.com/fuizhma?w=wall-131533644_1024
https://vk.com/fuizhma?w=wall-131533644_1028
https://vk.com/fuizhma?w=wall-131533644_1031
https://vk.com/fuizhma?w=wall-131533644_1032
https://vk.com/fuizhma?w=wall-131533644_1023
https://vk.com/fuizhma?w=wall-131533644_977
декабрь
https://vk.com/fuizhma?w=wall-49302856_8072
https://vk.com/fuizhma?w=wall-131533644_1052
https://vk.com/fuizhma?w=wall-131533644_1038
https://vk.com/fuizhma?w=wall-131533644_1037</t>
  </si>
  <si>
    <t>учитываются только информационные сообщения, опубликованные на сайте (портале) МО, предназначенном для публикации бюджетных данных; отчёты о проделанной работе не учитываются при мониторинге</t>
  </si>
  <si>
    <t>учитываются только информационные сообщения, опубликованные на сайте (портале) МО, предназначенном для публикации бюджетных данных</t>
  </si>
  <si>
    <t>учитываются только информационные сообщения, опубликованные на сайте (портале) МО, предназначенном для публикации бюджетных данных; отчёты о проделанной работе при проведении мониторинга не учитываются</t>
  </si>
  <si>
    <t>отчёты о проделанной работе при проведении мониторинга не учитываются</t>
  </si>
  <si>
    <t>отчёты о проделанной работе, опросы общественного мнения при проведении мониторинга не учитываются</t>
  </si>
  <si>
    <t>https://www.priluzie.ru/bjudzhet/bjudzhet/</t>
  </si>
  <si>
    <t>при поиске произведено свыше пяти переходов ("кликов")</t>
  </si>
  <si>
    <t>https://troickopechorskij-r11.gosweb.gosuslugi.ru/ofitsialno/struktura-munitsipalnogo-obrazovaniya/finansovoe-upravlenie/byudzhet/</t>
  </si>
  <si>
    <t>https://ustvymskij.ru/index.php/finansovoe-upravlenie/resheniya-o-byudzhete</t>
  </si>
  <si>
    <t>http://fin.mrust-cilma.ru/resheniya/</t>
  </si>
  <si>
    <t>1119002590</t>
  </si>
  <si>
    <t>https://воркутафинансы.рф/main/budget-city/project-budget</t>
  </si>
  <si>
    <t>http://udora.info/byudzhet/proekty</t>
  </si>
  <si>
    <t>https://ust-kulomsky.gosuslugi.ru/glavnoe/byudzhet-rayona/</t>
  </si>
  <si>
    <t>https://воркутафинансы.рф/main/budget-city/budget-citizens</t>
  </si>
  <si>
    <t>https://kojgorodok.ru/finansyi/byudzhet-dlya-grazhdan/</t>
  </si>
  <si>
    <t>https://kortkeros.gosuslugi.ru/ofitsialno/statistika/byudzhet-dlya-grazhdan/</t>
  </si>
  <si>
    <t>https://troickopechorskij-r11.gosweb.gosuslugi.ru/ofitsialno/struktura-munitsipalnogo-obrazovaniya/finansovoe-upravlenie/byudzhet-dlya-grazhdan/</t>
  </si>
  <si>
    <t>http://udora.info/byudzhet/dlya-grazhdan</t>
  </si>
  <si>
    <t>https://ustvymskij.ru/index.php/finansovoe-upravlenie/byudzhet-dlya-grazhdan</t>
  </si>
  <si>
    <t>https://ustkulom-r11.gosweb.gosuslugi.ru/ofitsialno/statistika/byudzhet-dlya-grazhdan/</t>
  </si>
  <si>
    <t>https://kojgorodok.ru/finansyi/proekt-otcheta-ob-ispolnenii-byudzheta/</t>
  </si>
  <si>
    <t>https://syktyvdin.gosuslugi.ru/deyatelnost/napravleniya-deyatelnosti/finansy/byudzhet/otchet-ob-ispolnenii-byudzheta-munitsipalnogo-rayona/</t>
  </si>
  <si>
    <t>https://sysola-r11.gosweb.gosuslugi.ru/ofitsialno/statistika/byudzhet/ispolnenie-byudzheta/</t>
  </si>
  <si>
    <t>https://troickopechorskij-r11.gosweb.gosuslugi.ru/ofitsialno/struktura-munitsipalnogo-obrazovaniya/finansovoe-upravlenie/otchety-ob-ispolnenii-byudzheta-mr/</t>
  </si>
  <si>
    <t>https://ustvymskij.ru/index.php/finansovoe-upravlenie/proekty-reshenij-o-byudzhete</t>
  </si>
  <si>
    <t>https://ustkulom-r11.gosweb.gosuslugi.ru/glavnoe/byudzhet-rayona/otchet-ob-ispolnenii-byudzheta/proekt-otcheta-ob-ispolnenii-byudzheta/</t>
  </si>
  <si>
    <t>https://www.priluzie.ru/bjudzhet-dlja-grazhdan/</t>
  </si>
  <si>
    <t>https://воркутафинансы.рф/main/budget-city/budget-performance-report</t>
  </si>
  <si>
    <t>https://usinsk.gosuslugi.ru/deyatelnost/napravleniya-deyatelnosti/byudzhet/otchet-ob-ispolnenii-byudzheta/otchet-ob-ispolnenii-byudzheta-2023/</t>
  </si>
  <si>
    <t>https://troickopechorskij-r11.gosweb.gosuslugi.ru/ofitsialno/struktura-munitsipalnogo-obrazovaniya/finansovoe-upravlenie/otchety-ob-ispolnenii-konsolidirovannogo-byudzheta-mr/</t>
  </si>
  <si>
    <t>https://troickopechorskij-r11.gosweb.gosuslugi.ru/ofitsialno/struktura-munitsipalnogo-obrazovaniya/finansovoe-upravlenie/munitsipalnyy-dolg-mr-troitsko-pechorskiy/</t>
  </si>
  <si>
    <t>https://ustvymskij.ru/index.php/finansovoe-upravlenie/munitsipalnyj-dolg</t>
  </si>
  <si>
    <t>https://ustvymskij.ru/index.php/finansovoe-upravlenie/itogi-ispolneniya-byudzheta</t>
  </si>
  <si>
    <t>https://ustkulom-r11.gosweb.gosuslugi.ru/glavnoe/byudzhet-rayona/otchet-ob-ispolnenii-byudzheta/ezhekvartalnye-otchety/</t>
  </si>
  <si>
    <t>https://ustkulom-r11.gosweb.gosuslugi.ru/glavnoe/byudzhet-rayona/munitsipalnyy-dolg/?cur_cc=1812</t>
  </si>
  <si>
    <t>http://fin.mrust-cilma.ru/munitsipalnyiy-dolg/</t>
  </si>
  <si>
    <t>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t>
  </si>
  <si>
    <t>https://usinsk.gosuslugi.ru/deyatelnost/napravleniya-deyatelnosti/byudzhet/resheniya-proekty-resheniy-o-byudzhete/resheniya-proekty-resheniy-o-byudzhete-2024/</t>
  </si>
  <si>
    <t>https://fin.mouhta.ru/byudzhet/byudzhet_uhta/2024/doc_2024/index.php</t>
  </si>
  <si>
    <t>http://finupr.govuktyl.ru/byudzhet-momo-vuktyl/byudzhet-momo-vuktyl-2/2024-god/228-2024-god</t>
  </si>
  <si>
    <t>https://www.priluzie.ru/bjudzhet/proekty/</t>
  </si>
  <si>
    <t>https://syktyvdin.gosuslugi.ru/deyatelnost/napravleniya-deyatelnosti/finansy/byudzhet/byudzhet-2024-2026/</t>
  </si>
  <si>
    <t>https://sysola-r11.gosweb.gosuslugi.ru/ofitsialno/statistika/byudzhet/proekt-byudzheta/</t>
  </si>
  <si>
    <t>https://ustkulom-r11.gosweb.gosuslugi.ru/glavnoe/byudzhet-rayona/</t>
  </si>
  <si>
    <t>https://fin.mouhta.ru/byudzhet/grazhdan/2024/</t>
  </si>
  <si>
    <t>http://finupr.govuktyl.ru/byudzhet-dlya-grazhdan/2024-god/236-informatsionnaya-broshyura-byudzhet-dlya-grazhdan-k-resheniyu-soveta-mo-vuktyl-rk-ot-12-12-2023-45-o-byudzhete-munitsipalnogo-okruga-vuktyl-rk-na-2024-god-i-planovyj-period-2025-i-2026-godov</t>
  </si>
  <si>
    <t>Городские округа, муниципальные округа</t>
  </si>
  <si>
    <t>Городские округа, муниуципальные округа</t>
  </si>
  <si>
    <t>Комментарий к оценке сведений</t>
  </si>
  <si>
    <t>https://воркутафинансы.рф/main/budget-city/budget/project-resh</t>
  </si>
  <si>
    <t>https://воркутафинансы.рф/main/budget-city/budget/resh-utver</t>
  </si>
  <si>
    <t>https://воркутафинансы.рф/main/budget-city/budget/actual-budget</t>
  </si>
  <si>
    <t>https://mouhta.ru/directions/osovet/</t>
  </si>
  <si>
    <t>4) принятые решения</t>
  </si>
  <si>
    <t>https://izhemskij-r11.gosweb.gosuslugi.ru/deyatelnost/napravleniya-deyatelnosti/obschestvennye-organizatsii/obschestvennyy-sovet-mo-mr-izhemskiy/informatsiya-o-deyatelnosti/</t>
  </si>
  <si>
    <t>https://admizhma11.gosuslugi.ru/deyatelnost/napravleniya-deyatelnosti/kontrolno-schetnaya-komissiya/plan-raboty-ksk/</t>
  </si>
  <si>
    <t>https://admizhma11.gosuslugi.ru/deyatelnost/napravleniya-deyatelnosti/kontrolno-schetnaya-komissiya/godovye-otchety-o-deyatelnosti-xk/</t>
  </si>
  <si>
    <t>http://fuizhma.ru/proekt-resheniya-o-byudzhete-municzipalnogo-obrazovaniya-municzipalnogo-rajona-izhemskij-na-2024-god-i-planovyj-period-2025-i-2026-godov</t>
  </si>
  <si>
    <t>http://www.mrk11.ru/page/bjudzhet_mr_knyazhpogostskiy.ispolnenie_bjudzhetov.2023_god_ispolnenie_bjudzheta.npa_ob_ispolnenii_bjudzheta_2023/</t>
  </si>
  <si>
    <t>информационные сообщения не опубликованы</t>
  </si>
  <si>
    <t>https://kojgorodok.ru/finansyi/proekt-byudzheta/proektyi-vneseniya-izmenenij/</t>
  </si>
  <si>
    <t>https://kojgorodok.ru/finansyi/aktualizirovannaya-versiya-byudzheta/</t>
  </si>
  <si>
    <t>https://kojgorodok.ru/msu/kontrolno-revizionnaya-komissiya-kontrolno-schetnogo-organa-mo-mr-kojgorodskij/deyatelnost-kontrolno-revizionnoj-komissii/planyi-rabotyi/</t>
  </si>
  <si>
    <t>https://www.priluzie.ru/bjudzhet/aktualizirovannye-versii/</t>
  </si>
  <si>
    <t>https://www.priluzie.ru/bjudzhet/otchety/</t>
  </si>
  <si>
    <t>https://www.priluzie.ru/administracija/otdely-komitety-upravlenija/revizionnaja-komissija-kontrolnyj-organ-municipalnogo/dejatelnost/plany-raboty/</t>
  </si>
  <si>
    <t>https://www.priluzie.ru/administracija/otdely-komitety-upravlenija/revizionnaja-komissija-kontrolnyj-organ-municipalnogo/dejatelnost/kontrolnaja-dejatelnost/</t>
  </si>
  <si>
    <t>https://sysola-r11.gosweb.gosuslugi.ru/ofitsialno/statistika/byudzhet/proekt-byudzheta</t>
  </si>
  <si>
    <t>https://troickopechorskij-r11.gosweb.gosuslugi.ru/ofitsialno/struktura-munitsipalnogo-obrazovaniya/finansovoe-upravlenie/aktualizirovannye-versii-byudzheta/</t>
  </si>
  <si>
    <t>https://troickopechorskij-r11.gosweb.gosuslugi.ru/ofitsialno/struktura-munitsipalnogo-obrazovaniya/kontrolno-schetnaya-palata/plan-raboty/</t>
  </si>
  <si>
    <t>http://fin.mrust-cilma.ru/1_1-byudzhet-dlya-grazhdan-po-resheniyu-ot-07-12-2022g-06-16-149/</t>
  </si>
  <si>
    <t>http://ksp-ust-cilma.ru/deyatelnost</t>
  </si>
  <si>
    <t>http://ksp-ust-cilma.ru/informatsiya-o-provedennykh-kontrolnykh-ekspertno-analiticheskikh-meropriyatiyakh</t>
  </si>
  <si>
    <t>в протоколах за 2 полугодие не поднимаются вопросы в сфере управления муниципальными финансами</t>
  </si>
  <si>
    <t>https://kojgorodok.ru/legislationmap/obschestvennyij-sovet/</t>
  </si>
  <si>
    <t>https://kskvork.ru/deyatelnost/plan-raboty-komissii/</t>
  </si>
  <si>
    <t>Проведение публичных слушаний в МО предусмотрено Федеральным законом от 6 октября 2003 г. № 131-ФЗ «Об общих принципах организации местного самоуправления в Российской Федерации».
Учитывается итоговый документ (протокол), опубликованный в составе материалов к проекту Годового отчёта об исполнении бюджета или доступный по ссылке из раздела, в котором опубликован проект. В случае, если указанное требование не выполняется (опубликованы отдельные составляющие Бюджета), открытость бюджетных данных по данному вопросу принимает значение 0 баллов. При наличии приложений к итоговому документу (протоколу), за исключением приложений, содержащих персональные данные, они также должны быть опубликованы. Рекомендуется публиковать итоговый документ (протокол), принятый по результатам публичных слушаний в графическом формате. Итоговый документ (протокол), принятый по итогам публичных слушаний, для положительной оценки должен содержать не менее 2 из следующих составляющих:
а) дату и место проведения публичных слушаний;
б) обобщённую информацию о ходе публичных слушаний, в том числе о мнениях их участников, поступивших предложениях и заявлениях;
в) рекомендации, одобренные большинством участников слушаний;
г) должность, фамилию и инициалы лица, подписавшего документ.</t>
  </si>
  <si>
    <t>В целях проведения мониторинга бюджетных данных в качестве бюджета для граждан учитывается обязательная публикация на сайте (портале) МО информации в форме брошюры (презентации) на основе Годового отчёта об исполнении бюджета. Положительным фактором является также публикация на сайте (портале) МО информации в форме брошюры (презентации) на основе проекта Годового отчёта об исполнении бюджета, но оцениваемой в рамках установленных баллов.
1. В составе сведений, как минимум, должны быть представлены:
а) исполнение плана по доходам бюджета;
б) исполнение плана по расходам бюджета.
2. Также для максимальной оценки в составе сведений должны быть представлены:
а) для видов доходов и расходов, по которым отклонение составляет 10 % и более - причины невыполнения плана;
б) полученный результат (эффект) от реализации значимых проектов;
в) контактная информация, которую граждане могут использовать для дальнейшего обсуждения Годового отчёта об исполнении бюджета (проекта Годового отчёта об исполнении бюджета).
Сроки публикации бюджета для граждан, разработанного на основе:
- Годового отчёта об исполнении бюджета - не позднее 14 календарных дней со дня его утверждения.
- проекта Годового отчёта об исполнении бюджета - за 7 календарных дней до проведения публичных слушаний. Сохраняться бюджет для граждан, разработанный на основе Годового отчёта об исполнении бюджета (проекта Годового отчёта об исполнении бюджета), должен, как минимум, до принятия бюджета на очередной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бюджет для граждан, разработанный на основе Годового отчёта об исполнении бюджета (проекта Годового отчёта об исполнении бюджета), не обнаружен, открытость бюджетных данных по данному вопросу принимает значение 0 баллов.</t>
  </si>
  <si>
    <t>В целях проведения мониторинга сведений по данному вопросу учитывается информация о мероприятиях, которые проводятся в рамках Региональной программы повышения финансовой грамотности в Республике Коми на 2018 - 2030 годы, утверждённой Распоряжением Правительства Республики Коми от 27 сентября 2018 г. № 411-р.
В целях проведения мониторинга сведений по данному вопросу рассматриваются информационные сообщения о проведении мероприятий по повышению уровня финансовой грамотности населения, опубликованные на сайте (портале) МО, предназначенном для публикации бюджетных данных, и (или) в верифицированных сообществах социальных сетей МО. Если информационные сообщения на сайте (портале) или в верифицированных сообществах социальных сетей МО отсутствуют, открытость сведений по данному вопросу принимает значение 0 баллов. В случае размещения информационных сообщений об одном мероприятии по повышению уровня финансовой грамотности населения в нескольких источниках, в целях проведения мониторинга и составления рейтинга учитывается только одно информационное сообщение.
В информационном сообщении о проведении мероприятия в обязательном порядке должны быть указаны дата, время и формат его проведения, в случае очного формата указывается место проведения мероприятия.
Для максимальной оценки сведений по данному вопросу требуется публикация пяти и более информационных сообщений о проведении более пяти мероприятий по повышению уровня финансовой грамотности населения.
В целях проведения мониторинга сведений по данному вопросу рассматриваются только информационные сообщения о проведении мероприятия по повышению уровня финансовой грамотности населения, опубликованные не менее, чем за 5 календарных дней до дня его проведения.</t>
  </si>
  <si>
    <t>Место по разделу среди  городских округов, муниципальных округов и муниципальных районов Республики Коми</t>
  </si>
  <si>
    <t>Место по разделу среди городских округов, муниципальных округов и муниципальных районов Республики Коми</t>
  </si>
  <si>
    <t>Место по разделу среди  городских округов, муницпальных округов и муниципальных районов Республики Коми</t>
  </si>
  <si>
    <t>Место по разделу среди  городских округов, муниципальных округов и  муниципальных районов Республики Коми</t>
  </si>
  <si>
    <t>Сведения о наличии ключевых элементов в итоговом документе (протоколе)</t>
  </si>
  <si>
    <t>Дата утверждения бюджета на  2024 год (на 2024 год и плановый период 2025 и 2026 годов)</t>
  </si>
  <si>
    <t xml:space="preserve">Сведения о наличии в составе материалов к проекту Годового отчета об исполнении бюджета за 2023 год ключевых элементов </t>
  </si>
  <si>
    <t>Дата утверждения годового отчета об исполнении бюджета за 2023 год</t>
  </si>
  <si>
    <t>5) контактная информация, которую граждане могут использовать для дальнейшего обсуждения Годового отчета об исполнении бюджета за 2023 год</t>
  </si>
  <si>
    <t>1111002936; 1111002728; 1111002037; 1111002710; 1111002069</t>
  </si>
  <si>
    <t>1105024900</t>
  </si>
  <si>
    <t>1121029158</t>
  </si>
  <si>
    <t>1119002247; 1119002208; 1119002423; 1119002350; 1119002279; 1119002303; 1119002222; 1119002230; 1119005600; 1119002494; 1119002448; 1119002712; 1119002430; 1119002409; 1119002342; 1119002656; 1119002455; 1119005551; 1119002737; 1119002744; 1119002529; 1119002198; 1119002550; 1119002695; 1119002374; 1119002590; 1119002769</t>
  </si>
  <si>
    <t>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t>
  </si>
  <si>
    <r>
      <t xml:space="preserve">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t>
    </r>
    <r>
      <rPr>
        <i/>
        <sz val="9"/>
        <color theme="1"/>
        <rFont val="Times New Roman"/>
        <family val="1"/>
        <charset val="204"/>
      </rPr>
      <t>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t>
    </r>
  </si>
  <si>
    <t>2023 год</t>
  </si>
  <si>
    <t>https://сыктывкар.рф/administration/departament-finansov/byudzhet/byudzhet-dlya-grazhdan/otchety-ob-ispolnenii-byudzheta-mo-go-syktyvkar/</t>
  </si>
  <si>
    <t>3) для видов доходов и расходов, по которым отклонение составляет 10% и более - причины невыполнения плана</t>
  </si>
  <si>
    <t>не указаны причины невыполнения плана по видам расходов и доходов, по которым отклонение составило 10% и более</t>
  </si>
  <si>
    <t>http://finupr.govuktyl.ru/byudzhet-dlya-grazhdan/2024-god/292-informatsionnaya-broshyura-byudzhet-dlya-grazhdan-k-resheniyu-soveta-munitsipalnogo-okruga-vuktyl-respubliki-komi-ot-19-06-2024g-74-ob-utverzhdenii-otcheta-ob-ispolnenii-byudzheta-munitsipalnogo-obrazovaniya-gorodskogo-okruga-vuktyl-za-2023-god</t>
  </si>
  <si>
    <t>не указаны причины невыполнения плана по видам расходов, по которым отклонение составило 10% и более</t>
  </si>
  <si>
    <t>http://www.mrk11.ru/page/bjudzhet_mr_knyazhpogostskiy.bjudzhet_dlya_grazhdan.2023_god_bjudzhet_dlya_grazhdan/</t>
  </si>
  <si>
    <t>https://kortfo.ucoz.org/index/bjudzhet_2023_2025/0-126</t>
  </si>
  <si>
    <t>https://ufmrpechora.ru/page/levoe_menju.otkrytyi_bydget.bjudzhet_dlya_grazhdan_prezentatsii_broshjury.otchet_ob_ispolnenii_bjudzheta.2023_god_d.mo_mr_pechora_2023_god/</t>
  </si>
  <si>
    <t>https://syktyvdin.gosuslugi.ru/deyatelnost/napravleniya-deyatelnosti/finansy/byudzhet-dlya-grazhdan/</t>
  </si>
  <si>
    <t>не отражёны полученные результаты от реализации значимых проектов</t>
  </si>
  <si>
    <t>https://sysola-r11.gosweb.gosuslugi.ru/ofitsialno/statistika/byudzhet-dlya-grazhdan-old/dokumenty_3109.html</t>
  </si>
  <si>
    <t>брошюра по утверждённому отчёту не размещена</t>
  </si>
  <si>
    <t>Сведения о наличии в "Бюджете для граждан" ключевых элементов:</t>
  </si>
  <si>
    <t>2024-2026</t>
  </si>
  <si>
    <t>https://сыктывкар.рф/administration/departament-finansov/byudzhet/byudzhet-dlya-grazhdan/byudzhet-mo-go-syktyvkar/</t>
  </si>
  <si>
    <t>брошюра сформирована на основе проекта решения, а не утверждённого решения о бюджете (неверное вложение)</t>
  </si>
  <si>
    <t>не соблюдены сроки публикации</t>
  </si>
  <si>
    <t>не указаны ед. измерения</t>
  </si>
  <si>
    <t>https://ufmrpechora.ru/page/levoe_menju.otkrytyi_bydget.bjudzhet_dlya_grazhdan_prezentatsii_broshjury.bjudzhet_dlya_grazhdan_k_resheniju_o_bjudzhete.2024_2026_gg.mo_mr_pechora_na_2024_2026_gg/</t>
  </si>
  <si>
    <t>https://www.priluzie.ru/bjudzhet-dlja-grazhdan/bjudzhet-municipalnogo-rajona-priluzskij-na-23031/bjudzhet-municipalnogo-rajona-priluzskij-na/</t>
  </si>
  <si>
    <t>https://sosnogorsk.org/adm/budget/budget/byudzhet-mo-mr-sosnogorsk-na-2024-god/reshenie-o-byudzhete/</t>
  </si>
  <si>
    <t>https://sysola-r11.gosweb.gosuslugi.ru/ofitsialno/statistika/byudzhet-dlya-grazhdan-old/dokumenty_2680.html</t>
  </si>
  <si>
    <t>https://troickopechorskij-r11.gosweb.gosuslugi.ru/ofitsialno/struktura-munitsipalnogo-obrazovaniya/finansovoe-upravlenie/byudzhet-dlya-grazhdan/byudzhet-grazhdan_3043.html</t>
  </si>
  <si>
    <t>https://сыктывкар.рф/administration/departament-finansov/byudzhet/resheniya-ob-utverzhdenii-byudzheta/</t>
  </si>
  <si>
    <t>https://воркутафинансы.рф/решение-от-22-декабря-2023-года-№-559-о-бюджет</t>
  </si>
  <si>
    <t>https://воркутафинансы.рф/main/budget-city/project-budget/2</t>
  </si>
  <si>
    <t>http://finupr.adminta.ru/index.php/byudzhet-mogo-inta/utrverzhdennyj-byudzhet/68-utverzhdennyj-byudzhet-2024-god/623-dopolnitelnye-materialy-k-resheniyu-soveta-mogo-inta-ot-14-dekabrya-2023-g-iv-27-8-o-byudzhete-munitsipalnogo-obrazovaniya-gorodskogo-okruga-inta-na-2024-god-i-planovyj-period-2025-i-2026-godov</t>
  </si>
  <si>
    <t>http://finupr.adminta.ru/index.php/byudzhet-mogo-inta/utrverzhdennyj-byudzhet/68-utverzhdennyj-byudzhet-2024-god/622-reshenie-soveta-mogo-inta-ot-14-dekabrya-2023-g-iv-27-8-o-byudzhete-munitsipalnogo-obrazovaniya-gorodskogo-okruga-inta-na-2024-god-i-planovyj-period-2025-i-2026-godov</t>
  </si>
  <si>
    <t>https://fin.mouhta.ru/byudzhet/byudzhet_uhta/2024/</t>
  </si>
  <si>
    <t>http://finupr.govuktyl.ru/byudzhet-momo-vuktyl/byudzhet-momo-vuktyl-2/2024-god/234-reshenie-soveta-mo-vuktyl-rk-ot-12-dekabrya-2023-g-45-o-byudzhete-mo-vuktyl-rk-na-2024-god-i-planovyj-period-2025-i-2026-godov</t>
  </si>
  <si>
    <t>http://fuizhma.ru/byudzhet-na-2024-god-i-planovyj-period-2025-i-2026-godov-i-izmeneniya-k-nemu</t>
  </si>
  <si>
    <t>https://сыктывкар.рф/administration/departament-finansov/byudzhet/proekt-byudzheta-na-ocherednoy-finansovyy-god-i-planovyy-period/</t>
  </si>
  <si>
    <t>Источник данных в бюджете МО на 2024 год (2024 год и плановый период)</t>
  </si>
  <si>
    <t>https://kojgorodok.ru/finansyi/utverzhdennyij-byudzhet/resheniya-soveta-munitsipalnogo-rajona-kojgorodskij-o-byudzhete-munitsipalnogo-obrazovaniya-munitsipalnogo-rajona-kojgorodskij-na-2024-god-i-planovyij-period-2025-i-2026-godov/</t>
  </si>
  <si>
    <t>https://kortfo.ucoz.org/index/bjudzhet_na_2024_2026/0-134</t>
  </si>
  <si>
    <t>https://ufmrpechora.ru/page/levoe_menju.resheniya_o_mestnyh_bjudzhetov_d.resheniya_o_bjudzhete_mo_mr_pechora.reshenie_o_bjudzhete_mo_mr_pechora_na_2024_god.utverzhdennyy_bjudzhet_mo_mr_pechora_na_2024_2026_gg/</t>
  </si>
  <si>
    <t>необходимо указывать реквизиты правового акта в самом документе</t>
  </si>
  <si>
    <t>https://www.priluzie.ru/bjudzhet/proekty/materialy-predostavljaemye-s-proektom-bjudzheta/</t>
  </si>
  <si>
    <t>https://sosnogorsk.org/adm/budget/budget/byudzhet-mo-mr-sosnogorsk-na-2024-god/proekty/</t>
  </si>
  <si>
    <t>https://sysola-r11.gosweb.gosuslugi.ru/ofitsialno/dokumenty/dokumenty-all_2747.html</t>
  </si>
  <si>
    <t>http://udora.info/byudzhet/2024</t>
  </si>
  <si>
    <t>https://сыктывкар.рф/administration/departament-finansov/byudzhet/resheniya-ob-ispolnenii-byudzheta/</t>
  </si>
  <si>
    <t>https://воркутафинансы.рф/проект-решения-об-исполнении-бюджета-6</t>
  </si>
  <si>
    <t>https://воркутафинансы.рф/дополнительные-материалы-к-проекту-р-3</t>
  </si>
  <si>
    <t>https://воркутафинансы.рф/main/budget-city/budget-performance-report/2</t>
  </si>
  <si>
    <t>http://www.finupr.adminta.ru/index.php/byudzhet-mogo-inta/godovoj-otchet-ob-ispolnenii-byudzheta/71-godovoj-otchet-ob-ispolnenii-byudzheta-za-2023-god/678-proekt-otcheta-ob-ispolnenii-byudzheta-munitsipalnogo-obrazovaniya-gorodskogo-okruga-inta-za-2023-god</t>
  </si>
  <si>
    <t>http://www.finupr.adminta.ru/index.php/byudzhet-mogo-inta/godovoj-otchet-ob-ispolnenii-byudzheta/71-godovoj-otchet-ob-ispolnenii-byudzheta-za-2023-god/679-dopolnitelnye-materialy-k-proektu-otcheta-ob-ispolnenii-byudzheta-munitsipalnogo-obrazovaniya-gorodskogo-okruga-inta-za-2023-god</t>
  </si>
  <si>
    <t>http://www.finupr.adminta.ru/index.php/byudzhet-mogo-inta/godovoj-otchet-ob-ispolnenii-byudzheta/71-godovoj-otchet-ob-ispolnenii-byudzheta-za-2023-god</t>
  </si>
  <si>
    <t>https://fin.mouhta.ru/byudzhet/otchet/2023/proekt_2023/index.php</t>
  </si>
  <si>
    <t>https://fin.mouhta.ru/byudzhet/otchet/2023/doc_2023/index.php</t>
  </si>
  <si>
    <t>http://finupr.govuktyl.ru/byudzhet-momo-vuktyl/otchety-ob-ispolnenii-byudzheta-mogo-vuktyl/2024-god/283-proekt-otcheta-ob-ispolnenii-byudzheta-mo-go-vuktyl-za-2023-god</t>
  </si>
  <si>
    <t>http://fuizhma.ru/proekt-resheniya-ob-ispolnenii-byudzheta-municzipalnogo-obrazovaniya-municzipalnogo-rajona-izhemskij-za-2023-god</t>
  </si>
  <si>
    <t xml:space="preserve">итоговый документ (протокол) в составе материалов к проекту Годового отчёта об исполнении бюджета или доступный по ссылке из раздела, в котором опубликован проект, не обнаружен </t>
  </si>
  <si>
    <t>https://kortfo.ucoz.org/index/2023/0-129</t>
  </si>
  <si>
    <t>не указаны 1) плановые и фактические значения показателей, характеризующие объемы и (или) качество муниципальных услуг (работ) и 2) плановые и фактические объемы субсидий на выполнение муниципальных заданий на оказание соответствующих муниципальных услуг (выполнение работ)</t>
  </si>
  <si>
    <t>https://ufmrpechora.ru/page/levoe_menju.ispolneniya_mestnyh_bjudzhetov_7_3_0.ispolnenie_za_2023_god_v_i_b.godovoy_otchet_ob_ispolnenii_bjudzheta_mo_mr_pechora_za_2023_god/</t>
  </si>
  <si>
    <t>https://ufmrpechora.ru/page/levoe_menju.resheniya_o_mestnyh_bjudzhetov_d.resheniya_o_bjudzhete_mo_mr_pechora.reshenie_o_bjudzhete_mo_mr_pechora_na_2024_god.proekt_resheniya_o_bjudzhete_mo_mr_pechora_na_2024_2026_gg/</t>
  </si>
  <si>
    <t>https://www.priluzie.ru/bjudzhet/proekty/materialy-k-proektu-godovogo-otcheta-23087/</t>
  </si>
  <si>
    <t>https://sosnogorsk.org/adm/budget/execution/annual/</t>
  </si>
  <si>
    <t>не указан вид долгового обязательства</t>
  </si>
  <si>
    <t>оцениваются сводные данные</t>
  </si>
  <si>
    <t>не по всем видам расходов, по которым отклонение составило 5% и более, поясняютяся различия между первоначально утверждёнными показателями расходов и их фактическими занчениями</t>
  </si>
  <si>
    <t>не по всем видам доходов, по которым отклонение составило 5% и более, поясняютяся различия между первоначально утверждёнными показателями доходов и их фактическими занчениями</t>
  </si>
  <si>
    <t>проект Годового отчёта об исполнении бюджета не опубликован</t>
  </si>
  <si>
    <t>https://troickopechorskij-r11.gosweb.gosuslugi.ru/ofitsialno/struktura-munitsipalnogo-obrazovaniya/finansovoe-upravlenie/otchety-ob-ispolnenii-byudzheta-mr/ispolnenie-byudzheta-2023_3857.html</t>
  </si>
  <si>
    <t>http://fin.mrust-cilma.ru/godovoe/</t>
  </si>
  <si>
    <t>https://сыктывкар.рф/administration/departament-finansov/byudzhet/aktualizatsiya-byudzheta/</t>
  </si>
  <si>
    <t>приложения к постановлению администрации МО ГО «Сыктывкар» от 18.10.2024 № 10/3900 «Об утверждении отчета об исполнении бюджета МО ГО «Сыктывкар» за 9 месяцев 2024 года» опубликованы в графическом формате</t>
  </si>
  <si>
    <t>https://сыктывкар.рф/administration/departament-finansov/byudzhet/otchety-ob-ispolnenii-byudzheta/</t>
  </si>
  <si>
    <t>https://сыктывкар.рф/administration/departament-finansov/munitsipalnyy-dolg/?sphrase_id=261047</t>
  </si>
  <si>
    <t>http://www.finupr.adminta.ru/index.php/byudzhet-mogo-inta/ispolnenie-byudzheta/69-ispolnenie-byudzheta-2024-god</t>
  </si>
  <si>
    <t xml:space="preserve">не опубликованы муниципальные правовые акты, которыми утверждены отчёты
</t>
  </si>
  <si>
    <t>https://usinsk.gosuslugi.ru/deyatelnost/napravleniya-deyatelnosti/byudzhet/otchet-ob-ispolnenii-byudzheta/otchet-ob-ispolnenii-byudzheta-2024/</t>
  </si>
  <si>
    <t>https://fin.mouhta.ru/byudzhet/otchet/2024/</t>
  </si>
  <si>
    <t>https://fin.mouhta.ru/dolg/dolgovaya_kniga/2024/</t>
  </si>
  <si>
    <t>http://finupr.govuktyl.ru/byudzhet-momo-vuktyl/otchety-ob-ispolnenii-byudzheta-mogo-vuktyl/2024-god</t>
  </si>
  <si>
    <t>http://www.mrk11.ru/page/bjudzhet_mr_knyazhpogostskiy.ispolnenie_bjudzhetov.2024_god_ispolnenie_bjudzheta.npa_ob_ispolnenii_bjudzheta_2024/</t>
  </si>
  <si>
    <t>http://www.mrk11.ru/page/bjudzhet_mr_knyazhpogostskiy.ispolnenie_bjudzhetov.2024_god_ispolnenie_bjudzheta.otchety_ispolnenie_bjudzheta_2024/</t>
  </si>
  <si>
    <t>http://www.mrk11.ru/page/bjudzhet_mr_knyazhpogostskiy.munitsipalnyy_dolg/</t>
  </si>
  <si>
    <t>https://kortfo.ucoz.org/index/2024/0-141</t>
  </si>
  <si>
    <t>https://kortfo.ucoz.org/index/obem_municipalnogo_dolga_i_raskhodov_na_ego_obsluzhivanie_za_2024_god/0-140</t>
  </si>
  <si>
    <t>https://ufmrpechora.ru/page/levoe_menju.ispolneniya_mestnyh_bjudzhetov_7_3_0.ispolnenie_za_2024_god.ezhemesyachnoe_ispolnenie_bjudzheta_mo_mr_pechora_za_2024_god/</t>
  </si>
  <si>
    <t>https://ufmrpechora.ru/page/levoe_menju.normativnaya_baza.munitsipalnyy_dolg.munitsipalnaya_dolgovaya_kniga_mo_mr_pechora.2024_god/</t>
  </si>
  <si>
    <t>https://ufmrpechora.ru/page/levoe_menju.ispolneniya_mestnyh_bjudzhetov_7_3_0.ispolnenie_za_2024_god.ezhemesyachnoe_ispolnenie_bjudzheta_mo_mr_pechora_za_2024_god/
https://ufmrpechora.ru/page/levoe_menju.ispolneniya_mestnyh_bjudzhetov_7_3_0.ispolnenie_za_2024_god.ezhemesyachnoe_ispolnenie_konsolidirovannogo_bjudzheta_mr_pechora_za_2024_god/</t>
  </si>
  <si>
    <t>https://sosnogorsk.org/adm/budget/execution/quarterly/2024-god/</t>
  </si>
  <si>
    <t>https://ustkulom-r11.gosweb.gosuslugi.ru/glavnoe/byudzhet-rayona/otchet-ob-ispolnenii-byudzheta/analiticheskie-dannye-o-postupleniyah-i-rashodah-byudzheta/</t>
  </si>
  <si>
    <t xml:space="preserve"> проект Годового отчёта об исполнении бюджета не опубликован, итоговый документ (протокол) учитывается  в составе материалов к проекту Годового отчёта об исполнении бюджета</t>
  </si>
  <si>
    <t>https://syktyvkar-sovet.ru/documents/plan-raboty-ksp-na-2024-god/</t>
  </si>
  <si>
    <t>https://kskvork.ru/deyatelnost/informaciya-o-rezultatah-meropriyatiy-provedennyh-ksk-mo-go-vorkuta/
https://kskvork.ru/deyatelnost/ekspertno-analiticheskaya-deyatelnost/2024/</t>
  </si>
  <si>
    <t>http://ксп-усинск.рф/service/1/</t>
  </si>
  <si>
    <t>нарушены сроки опубликования отчётной информации по мероприятиям 1.1, 1.3 Плана
не размещена информация по мероприятию 1.2 Плана</t>
  </si>
  <si>
    <t>https://xn----8sb2aujigq.xn--p1ai/about/deyatelnost/proverki-ksp/2024/</t>
  </si>
  <si>
    <t>ошибка сайта</t>
  </si>
  <si>
    <t>первоначально утверждённый план не опубликован;
рекомендуется размещать первоначальный план и отдельно изменения в составе документа, которым утверждён план или изменения к плану;
планы рекомендуется размещать в графическом формате (с указанием сведений: вид документа, которым утвержден план, дата его подписания, номер, должность, фамилия и инициалы лица, подписавшего документ)</t>
  </si>
  <si>
    <t>http://ksp.govuktyl.ru/deyatelnost/plany-raboty-ksp-go-vuktyl/31-plan-raboty-ksp-mo-vuktyl-rk-na-2024-god</t>
  </si>
  <si>
    <t>Информация об итогах проведенных контрольных и экспертно-аналитических мероприятий: http://ksp.govuktyl.ru/deyatelnost/informatsiya-ob-itogakh-provedennykh-kontrolnykh-i-ekspertno-analiticheskikh-meropriyatij-s-uchetom-vnesennykh-predstavlenij-i-predpisanij-i-prinyatykh-po-nim-resheniyakh-i-mera      
Информация о результатах мероприятий: http://ksp.govuktyl.ru/deyatelnost/informatsiya-ob-itogakh-provedennykh-kontrolnykh-i-ekspertno-analiticheskikh-meropriyatij-s-uchetom-vnesennykh-predstavlenij-i-predpisanij-i-prinyatykh-po-nim-resheniyakh-i-mera?start=5</t>
  </si>
  <si>
    <t>не соблюдён срок публикации - информация размещена 04.03.2024</t>
  </si>
  <si>
    <t>нарушены сроки опубликования отчётной информации по контрольному мероприятию 1 Плана</t>
  </si>
  <si>
    <t>нарушены сроки опубликования отчётной информации по контрольному мероприятию 2 Плана</t>
  </si>
  <si>
    <t>https://kojgorodok.ru/msu/kontrolno-revizionnaya-komissiya-kontrolno-schetnogo-organa-mo-mr-kojgorodskij/deyatelnost-kontrolno-revizionnoj-komissii/rezultatyi-kontrolnyih-meropriyatij/
https://kojgorodok.ru/msu/kontrolno-revizionnaya-komissiya-kontrolno-schetnogo-organa-mo-mr-kojgorodskij/deyatelnost-kontrolno-revizionnoj-komissii/rezultatyi-ekspertno-analiticheskih-meropriyatij/</t>
  </si>
  <si>
    <t>https://kortkeros-r11.gosweb.gosuslugi.ru/netcat_files/userfiles/Sovet_rayona/Kontrol_noschetnaya_palata/Plan_raboty_na_2024_god.PDF
https://kortkeros-r11.gosweb.gosuslugi.ru/netcat_files/userfiles/Sovet_rayona/Kontrol_noschetnaya_palata/Plan_osnovnyh_meropriyatiy/plan_raboty-izmeneniya_ot_05.11.PDF</t>
  </si>
  <si>
    <t>https://kortkeros-r11.gosweb.gosuslugi.ru/glavnoe/sovet-rayona/kontrolno-schetnaya-palata/informatsiya-o-deyatelnosti-kontrolno-schetnoy-palaty/</t>
  </si>
  <si>
    <t>https://sosnogorsk.org/revkom/operation/the-work-plan/2024/</t>
  </si>
  <si>
    <t>https://sosnogorsk.org/revkom/operation/control-activities/2024/</t>
  </si>
  <si>
    <t>https://sysola-r11.gosweb.gosuslugi.ru/ofitsialno/struktura-munitsipalnogo-obrazovaniya/kontrolno-schetnyy-organ-munitsipalnogo-obrazovaniya/</t>
  </si>
  <si>
    <t>https://troickopechorskij-r11.gosweb.gosuslugi.ru/ofitsialno/struktura-munitsipalnogo-obrazovaniya/kontrolno-schetnaya-palata/otchet-o-rabote-ksp/</t>
  </si>
  <si>
    <t>информация не публикуется</t>
  </si>
  <si>
    <t>КСП/информация общего характера/План работы КСП на 2024 год https://cloud.mail.ru/public/XsFx/zzbeo6bbV</t>
  </si>
  <si>
    <t>КСП/информация о дятельности контрольно-счетной платы/информация о проведенных контрольных и экспертно-аналитических мероприятиях /2024 год https://cloud.mail.ru/public/PVX7/i5BVDf9Cu/2%20Информация%20о%20проведенных%20контрольных%20и%20экспертно-аналитических%20мероприятиях/2024%20год</t>
  </si>
  <si>
    <t>https://ustvymskij.ru/index.php/kontrolno-schetnaya-palata/deyatelnost-ksp/otchety-rezultaty-proverok                                                 https://ustvymskij.ru/index.php/kontrolno-schetnaya-palata/deyatelnost-ksp/vypisannye-predstavleniya</t>
  </si>
  <si>
    <t>https://ustvymskij.ru/index.php/kontrolno-schetnaya-palata/informatsiya-obshchego-kharaktera</t>
  </si>
  <si>
    <t>https://ust-kulomsky.gosuslugi.ru/ofitsialno/struktura-munitsipalnogo-obrazovaniya/kontrolno-schetnyy-organ-munitsipalnogo-obrazovaniya/deyatelnost_ksk/plan-raboty/</t>
  </si>
  <si>
    <t>https://ust-kulomsky.gosuslugi.ru/ofitsialno/struktura-munitsipalnogo-obrazovaniya/kontrolno-schetnyy-organ-munitsipalnogo-obrazovaniya/deyatelnost_ksk/proverki/kontrolnye-meropriyatiya/</t>
  </si>
  <si>
    <t>первоначально утверждённый план не опубликован</t>
  </si>
  <si>
    <t>в 6 контрольном мероприятии Плана (с внес. изм.) отсутствует дата проведения</t>
  </si>
  <si>
    <t>отсутствует доступ к сайту</t>
  </si>
  <si>
    <t>http://www.finupr.adminta.ru/index.php/byudzhet-mogo-inta/proekt-byudzheta/67-proekt-byudzheta-2024-god</t>
  </si>
  <si>
    <t>http://www.finupr.adminta.ru/index.php/byudzhet-mogo-inta/utrverzhdennyj-byudzhet/68-utverzhdennyj-byudzhet-2024-god</t>
  </si>
  <si>
    <t>https://usinsk-r11.gosweb.gosuslugi.ru/deyatelnost/napravleniya-deyatelnosti/byudzhet/resheniya-proekty-resheniy-o-byudzhete/resheniya-proekty-resheniy-o-byudzhete-2024/</t>
  </si>
  <si>
    <t>РЕШЕНИЕ СОВЕТА МО "ВУКТЫЛ" РК ОТ 19.06.2024 № 75 "О ВНЕСЕНИИ ИЗМЕНЕНИЙ В РЕШЕНИЕ СОВЕТА МО "ВУКТЫЛ" РК ОТ 12 ДЕКАБРЯ 2023 ГОДА № 45 "О БЮДЖЕТЕ МО "ВУКТЫЛ" РК НА 2024 ГОД И ПЛАНОВЫЙ ПЕРИОД 2025 И 2026 ГОДОВ" (С АКТУАЛИЗИРОВАННОЙ ВЕРСИЕЙ БЮДЖЕТА)                                                                                               http://finupr.govuktyl.ru/byudzhet-momo-vuktyl/byudzhet-momo-vuktyl-2/2024-god/291-reshenie-soveta-mo-vuktyl-rk-ot-19-06-2024-75-o-vnesenii-izmenenij-v-reshenie-soveta-mo-vuktyl-rk-ot-12-dekabrya-2023-goda-45-o-byudzhete-mo-vuktyl-rk-na-2024-god-i-planovy                                                                                                                     
РЕШЕНИЕ СОВЕТА МО "ВУКТЫЛ" РК ОТ 19.06.2024 № 75 "О ВНЕСЕНИИ ИЗМЕНЕНИЙ В РЕШЕНИЕ СОВЕТА МО "ВУКТЫЛ" РК ОТ 12 ДЕКАБРЯ 2023 ГОДА № 45 "О БЮДЖЕТЕ МО "ВУКТЫЛ" РК НА 2024 ГОД И ПЛАНОВЫЙ ПЕРИОД 2025 И 2026 ГОДОВ" (С АКТУАЛИЗИРОВАННОЙ ВЕРСИЕЙ БЮДЖЕТА)                                                                             http://finupr.govuktyl.ru/byudzhet-momo-vuktyl/byudzhet-momo-vuktyl-2/2024-god/291-reshenie-soveta-mo-vuktyl-rk-ot-19-06-2024-75-o-vnesenii-izmenenij-v-reshenie-soveta-mo-vuktyl-rk-ot-12-dekabrya-2023-goda-45-o-byudzhete-mo-vuktyl-rk-na-2024-god-i-planovyj-period-2025-i-2026-godov-s-aktualizirovannoj-versiej-byudzheta                                                                                                                                         
РЕШЕНИЕ СОВЕТА МО "ВУКТЫЛ" РК ОТ 09.10.2024 № 81 "О ВНЕСЕНИИ ИЗМЕНЕНИЙ В РЕШЕНИЕ СОВЕТА МО "ВУКТЫЛ" РК ОТ 12 ДЕКАБРЯ 2023 ГОДА № 45 "О БЮДЖЕТЕ МО "ВУКТЫЛ" РК НА 2024 ГОД И ПЛАНОВЫЙ ПЕРИОД 2025 И 2026 ГОДОВ" (С АКТУАЛИЗИРОВАННОЙ ВЕРСИЕЙ БЮДЖЕТА)                                                                            http://finupr.govuktyl.ru/byudzhet-momo-vuktyl/byudzhet-momo-vuktyl-2/2024-god/319-reshenie-soveta-mo-vuktyl-rk-ot-09-10-2024-81-o-vnesenii-izmenenij-v-reshenie-soveta-mo-vuktyl-rk-ot-12-dekabrya-2023-goda-45-o-byudzhete-mo-vuktyl-rk-na-2024-god-i-planovyj-period-2025-i-2026-godov-s-aktualizirovannoj-versiej-byudzheta
РЕШЕНИЕ СОВЕТА МО "ВУКТЫЛ" РК ОТ 04.12.2024 № 91 "О ВНЕСЕНИИ ИЗМЕНЕНИЙ В РЕШЕНИЕ СОВЕТА МО "ВУКТЫЛ" РК ОТ 12 ДЕКАБРЯ 2023 ГОДА № 45 "О БЮДЖЕТЕ МО "ВУКТЫЛ" РК НА 2024 ГОД И ПЛАНОВЫЙ ПЕРИОД 2025 И 2026 ГОДОВ" (С АКТУАЛИЗИРОВАННОЙ ВЕРСИЕЙ БЮДЖЕТА)                                                                http://finupr.govuktyl.ru/byudzhet-momo-vuktyl/byudzhet-momo-vuktyl-2/2024-god/341-reshenie-soveta-mo-vuktyl-rk-ot-04-12-2024-91-o-vnesenii-izmenenij-v-reshenie-soveta-mo-vuktyl-rk-ot-12-dekabrya-2023-goda-45-o-byudzhete-mo-vuktyl-rk-na-2024-god-i-planovyj-period-2025-i-2026-godov-s-aktualizirovannoj-versiej-byudzheta</t>
  </si>
  <si>
    <t>РЕШЕНИЕ СОВЕТА МО "ВУКТЫЛ" РК ОТ 28.02.2024 № 56 "О ВНЕСЕНИИ ИЗМЕНЕНИЙ В РЕШЕНИЕ СОВЕТА МО "ВУКТЫЛ" РК ОТ 12 ДЕКАБРЯ 2023 ГОДА № 45 "О БЮДЖЕТЕ МО "ВУКТЫЛ" РК НА 2024 ГОД И ПЛАНОВЫЙ ПЕРИОД 2025 И 2026 ГОДОВ"                                                                             http://finupr.govuktyl.ru/byudzhet-momo-vuktyl/byudzhet-momo-vuktyl-2/2024-god/251-reshenie-soveta-mo-vuktyl-rk-ot-28-02-2024-56-o-vnesenii-izmenenij-v-reshenie-soveta-mo-vuktyl-rk-ot-12-dekabrya-2023-goda-45-o-byudzhete-mo-vuktyl-rk-na-2024-god-i-planovyj-period-2025-i-2026-godov-s-aktualizirovannoj-versiej-byudzheta                                                                                                                       
РЕШЕНИЕ СОВЕТА МО "ВУКТЫЛ" РК ОТ 19.06.2024 № 75 "О ВНЕСЕНИИ ИЗМЕНЕНИЙ В РЕШЕНИЕ СОВЕТА МО "ВУКТЫЛ" РК ОТ 12 ДЕКАБРЯ 2023 ГОДА № 45 "О БЮДЖЕТЕ МО "ВУКТЫЛ" РК НА 2024 ГОД И ПЛАНОВЫЙ ПЕРИОД 2025 И 2026 ГОДОВ"                                           http://finupr.govuktyl.ru/byudzhet-momo-vuktyl/byudzhet-momo-vuktyl-2/2024-god/291-reshenie-soveta-mo-vuktyl-rk-ot-19-06-2024-75-o-vnesenii-izmenenij-v-reshenie-soveta-mo-vuktyl-rk-ot-12-dekabrya-2023-goda-45-o-byudzhete-mo-vuktyl-rk-na-2024-god-i-planovyj-period-2025-i-2026-godov-s-aktualizirovannoj-versiej-byudzheta                                          
РЕШЕНИЕ СОВЕТА МО "ВУКТЫЛ" РК ОТ 09.10.2024 № 81 "О ВНЕСЕНИИ ИЗМЕНЕНИЙ В РЕШЕНИЕ СОВЕТА МО "ВУКТЫЛ" РК ОТ 12 ДЕКАБРЯ 2023 ГОДА № 45 "О БЮДЖЕТЕ МО "ВУКТЫЛ" РК НА 2024 ГОД И ПЛАНОВЫЙ ПЕРИОД 2025 И 2026 ГОДОВ"                                              http://finupr.govuktyl.ru/byudzhet-momo-vuktyl/byudzhet-momo-vuktyl-2/2024-god/319-reshenie-soveta-mo-vuktyl-rk-ot-09-10-2024-81-o-vnesenii-izmenenij-v-reshenie-soveta-mo-vuktyl-rk-ot-12-dekabrya-2023-goda-45-o-byudzhete-mo-vuktyl-rk-na-2024-god-i-planovyj-period-2025-i-2026-godov-s-aktualizirovannoj-versiej-byudzheta
РЕШЕНИЕ СОВЕТА МО "ВУКТЫЛ" РК ОТ 04.12.2024 № 91 "О ВНЕСЕНИИ ИЗМЕНЕНИЙ В РЕШЕНИЕ СОВЕТА МО "ВУКТЫЛ" РК ОТ 12 ДЕКАБРЯ 2023 ГОДА № 45 "О БЮДЖЕТЕ МО "ВУКТЫЛ" РК НА 2024 ГОД И ПЛАНОВЫЙ ПЕРИОД 2025 И 2026 ГОДОВ" (С АКТУАЛИЗИРОВАННОЙ ВЕРСИЕЙ БЮДЖЕТА)                                                                http://finupr.govuktyl.ru/byudzhet-momo-vuktyl/byudzhet-momo-vuktyl-2/2024-god/341-reshenie-soveta-mo-vuktyl-rk-ot-04-12-2024-91-o-vnesenii-izmenenij-v-reshenie-soveta-mo-vuktyl-rk-ot-12-dekabrya-2023-goda-45-o-byudzhete-mo-vuktyl-rk-na-2024-god-i-planovyj-period-2025-i-2026-godov-s-aktualizirovannoj-versiej-byudzheta</t>
  </si>
  <si>
    <t>ПРОЕКТ РЕШЕНИЯ СОВЕТА МО "ВУКТЫЛ" РК "О ВНЕСЕНИИ ИЗМЕНЕНИЙ В БЮДЖЕТ МО "ВУКТЫЛ" РК НА 2024 ГОД И ПЛАНОВЫЙ ПЕРИОД 2025 И 2026 ГОДОВ" (февраль 2024 ГОДА) 
http://finupr.govuktyl.ru/byudzhet-momo-vuktyl/byudzhet-momo-vuktyl-2/2024-god/246-proekt-resheniya-soveta-mo-vuktyl-rk-o-vnesenii-izmenenij-v-byudzhet-mo-vuktyl-rk-na-2024-god-i-planovyj-period-2025-i-2026-godov-fevral-2024-goda  
ПРОЕКТ РЕШЕНИЯ СОВЕТА МО "ВУКТЫЛ" РК "О ВНЕСЕНИИ ИЗМЕНЕНИЙ В БЮДЖЕТ МО "ВУКТЫЛ" РК НА 2024 ГОД И ПЛАНОВЫЙ ПЕРИОД 2025 И 2026 ГОДОВ" (июнь 2024 ГОДА)           
http://finupr.govuktyl.ru/byudzhet-momo-vuktyl/byudzhet-momo-vuktyl-2/2024-god/289-proekt-resheniya-soveta-mo-vuktyl-rk-o-vnesenii-izmenenij-v-byudzhet-mo-vuktyl-rk-na-2024-god-i-planovyj-period-2025-i-2026-godov-iyun-2024-goda     
ПРОЕКТ РЕШЕНИЯ СОВЕТА МО "ВУКТЫЛ" РК "О ВНЕСЕНИИ ИЗМЕНЕНИЙ В БЮДЖЕТ МО "ВУКТЫЛ" РК НА 2024 ГОД И ПЛАНОВЫЙ ПЕРИОД 2025 И 2026 ГОДОВ" (ОКТЯБРЬ 2024 ГОДА)                        
http://finupr.govuktyl.ru/byudzhet-momo-vuktyl/byudzhet-momo-vuktyl-2/2024-god/315-proekt-resheniya-soveta-mo-vuktyl-rk-o-vnesenii-izmenenij-v-byudzhet-mo-vuktyl-rk-na-2024-god-i-planovyj-period-2025-i-2026-godov-oktyabr-2024-goda 
ПРОЕКТ РЕШЕНИЯ СОВЕТА МО "ВУКТЫЛ" РК "О ВНЕСЕНИИ ИЗМЕНЕНИЙ В БЮДЖЕТ МО "ВУКТЫЛ" РК НА 2024 ГОД И ПЛАНОВЫЙ ПЕРИОД 2025 И 2026 ГОДОВ" (ДЕКАБРЬ 2024 ГОДА) 
http://finupr.govuktyl.ru/byudzhet-momo-vuktyl/byudzhet-momo-vuktyl-2/2024-god/337-proekt-resheniya-soveta-mo-vuktyl-rk-o-vnesenii-izmenenij-v-byudzhet-mo-vuktyl-rk-na-2024-god-i-planovyj-period-2025-i-2026-godov-dekabr-2024-goda</t>
  </si>
  <si>
    <t>Пояснительная записка к проекту изменений              (февраль 2024)  http://finupr.govuktyl.ru/byudzhet-momo-vuktyl/byudzhet-momo-vuktyl-2/2024-god/246-proekt-resheniya-soveta-mo-vuktyl-rk-o-vnesenii-izmenenij-v-byudzhet-mo-vuktyl-rk-na-2024-god-i-planovyj-period-2025-i-2026-godov-fevral-2024-goda              
Пояснительная записка к проекту изменений             (июнь 2024)      http://finupr.govuktyl.ru/byudzhet-momo-vuktyl/byudzhet-momo-vuktyl-2/2024-god/289-proekt-resheniya-soveta-mo-vuktyl-rk-o-vnesenii-izmenenij-v-byudzhet-mo-vuktyl-rk-na-2024-god-i-planovyj-period-2025-i-2026-godov-iyun-2024-goda                          
Пояснительная записка к проекту изменений             (октябрь 2024)     http://finupr.govuktyl.ru/byudzhet-momo-vuktyl/byudzhet-momo-vuktyl-2/2024-god/315-proekt-resheniya-soveta-mo-vuktyl-rk-o-vnesenii-izmenenij-v-byudzhet-mo-vuktyl-rk-na-2024-god-i-planovyj-period-2025-i-2026-godov-oktyabr-2024-goda
Пояснительная записка к проекту изменений (декабрь 2024)     http://finupr.govuktyl.ru/byudzhet-momo-vuktyl/byudzhet-momo-vuktyl-2/2024-god/337-proekt-resheniya-soveta-mo-vuktyl-rk-o-vnesenii-izmenenij-v-byudzhet-mo-vuktyl-rk-na-2024-god-i-planovyj-period-2025-i-2026-godov-dekabr-2024-goda</t>
  </si>
  <si>
    <t>не размещена актуализированная версия бюджета с учётом изменений от 17.12.2024</t>
  </si>
  <si>
    <t>не опубликован проект к решению от 17.12.2024</t>
  </si>
  <si>
    <t>не опубликован проект к решению от 18.12.2024</t>
  </si>
  <si>
    <t>не опубликовано решение по проекту от декабря</t>
  </si>
  <si>
    <t>не размещена актуализированная версия бюджета с учётом изменений от декабря</t>
  </si>
  <si>
    <t>https://www.ufmrpechora.ru/page/levoe_menju.resheniya_o_mestnyh_bjudzhetov_d.resheniya_o_bjudzhete_mo_mr_pechora.reshenie_o_bjudzhete_mo_mr_pechora_na_2024_god.vnesenie_izmeneniy_v_bjudzhet_mo_mr_pechora_na_2024_2026_gg/</t>
  </si>
  <si>
    <t>https://sosnogorsk.org/adm/budget/budget/byudzhet-mo-mr-sosnogorsk-na-2024-god/proekty/ ((Материалы к проекту решения Совета муниципального района «Сосногорск» «О бюджете муниципального образования муниципального района «Сосногорск» на 2024 год и плановый период 2025 и 2026 годов»)</t>
  </si>
  <si>
    <t>https://syktyvdin-r11.gosweb.gosuslugi.ru/deyatelnost/napravleniya-deyatelnosti/finansy/byudzhet/byudzhet-2024-2026/</t>
  </si>
  <si>
    <t>вместо актуализированной версии решения с учётом изменений от 20.12.2024 размещено приложение к решению (неверное вложение)</t>
  </si>
  <si>
    <t>https://sysola-r11.gosweb.gosuslugi.ru/ofitsialno/statistika/byudzhet/byudzhet-rayona/</t>
  </si>
  <si>
    <t>не размещены актуализированные версии бюджета с учётом изменений от 30.05.2024, 23.10.2024, 26.11.2024, 24.12.2024</t>
  </si>
  <si>
    <t>Меню информации/Бюджет/ бюджет 2024/ проекты решений о внесен.изменений в бюджет/ ; http://udora.info/byudzhet/2024</t>
  </si>
  <si>
    <t>Меню информации/Бюджет/ бюджет 2024/ Решение о бюджете на 2024 год и плановый период 2025 и 2026 годов и о внесении изменений в бюджет:/ http://udora.info/byudzhet/2024</t>
  </si>
  <si>
    <t>не размещена актуализированная версия бюджета с учётом изменений от 19.12.2024</t>
  </si>
  <si>
    <t>не опубликован проект к решению от 20.12.2024</t>
  </si>
  <si>
    <t>https://ustkulom-r11.gosweb.gosuslugi.ru/glavnoe/byudzhet-rayona/.</t>
  </si>
  <si>
    <t>http://finupr.adminta.ru/index.php/byudzhet-mogo-inta/proekt-byudzheta/72-proekt-byudzheta-2025-god/758-proekt-resheniya-soveta-munitsipalnogo-okruga-inta-respubliki-komi-o-byudzhete-munitsipalnogo-okruga-inta-respubliki-komi-na-2025-god-i-planovyj-period-2026-i-2027-godov</t>
  </si>
  <si>
    <t>http://finupr.adminta.ru/index.php/byudzhet-mogo-inta/proekt-byudzheta/72-proekt-byudzheta-2025-god/759-dopolnitelnye-materialy-k-proektu-resheniya-soveta-mo-inta-o-byudzhete-munitsipalnogo-okruga-inta-respubliki-komi-na-2025-god-i-planovyj-period-2026-i-2027-godov</t>
  </si>
  <si>
    <t>сведения не опубликованы</t>
  </si>
  <si>
    <t>https://usinsk.gosuslugi.ru/deyatelnost/napravleniya-deyatelnosti/byudzhet/resheniya-proekty-resheniy-o-byudzhete/resheniya-proekty-resheniy-o-byudzhete-2025/</t>
  </si>
  <si>
    <t>https://fin.mouhta.ru/byudzhet/byudzhet_uhta/2025/</t>
  </si>
  <si>
    <t>https://fin.mouhta.ru/byudzhet/byudzhet_uhta/2025/doc_2025/index.php</t>
  </si>
  <si>
    <t>http://finupr.govuktyl.ru/byudzhet-momo-vuktyl/byudzhet-momo-vuktyl-2/2025-god/329-proekt-byudzheta-mo-vuktyl-rk-na-2025-god-i-planovyj-period-2026-i-2027-godov</t>
  </si>
  <si>
    <t>http://fuizhma.ru/proekt-resheniya-o-byudzhete-municzipalnogo-obrazovaniya-municzipalnogo-rajona-izhemskij-na-2025-god-i-planovyj-period-2026-i-2027-godov</t>
  </si>
  <si>
    <t>https://kojgorodok.ru/finansyi/proekt-byudzheta/</t>
  </si>
  <si>
    <t>https://kortfo.ucoz.org/index/bjudzhet_2025_2027/0-145</t>
  </si>
  <si>
    <t xml:space="preserve">наименование ссылки на документ не соответствует наименованию и (или) содержанию документа
</t>
  </si>
  <si>
    <t>https://www.ufmrpechora.ru/page/levoe_menju.resheniya_o_mestnyh_bjudzhetov_d.resheniya_o_bjudzhete_mo_mr_pechora.reshenie_o_bjudzhete_mo_mr_pechora_na_2025_god.proekt_resheniya_o_bjudzhete_mo_mr_pechora_na_2025_2027_gg/</t>
  </si>
  <si>
    <t>https://www.priluzie.ru/bjudzhet/proekty/materialy-predostavljaemye-s-proektom-bjudzheta-23108/</t>
  </si>
  <si>
    <t>https://sosnogorsk.org/adm/budget/budget/byudzhet-mo-mr-sosnogorsk-na-2024-god/proekty/ (Дополнительные материалы, размещаемые в рамках открытости бюджетных данных.)</t>
  </si>
  <si>
    <t>https://sosnogorsk.org/adm/budget/budget/proekty/</t>
  </si>
  <si>
    <t>https://syktyvdin.gosuslugi.ru/deyatelnost/napravleniya-deyatelnosti/finansy/byudzhet/byudzhet-2025-2027/</t>
  </si>
  <si>
    <t>https://сыктывкар.рф/administration/departament-finansov/byudzhet/byudzhet-dlya-grazhdan/proekty-byudzheta-mo-go-syktyvkar/</t>
  </si>
  <si>
    <t>https://vk.com/amogosykt?w=wall-77018336_82666
https://vk.com/syktdepfin?w=wall-72481435_3217
https://vk.com/syktyvkarsovet?w=wall-62290902_5569
https://syktyvkar-sovet.ru/documents/postanovlenie-glavy-municipalnogo-obrazovaniya-gorodskogo-okruga-syktyvkar-rukovoditelya-administracii-ot-08-11-2024-11-g-134-o-naznachenii-provedeniya-publichnyx-slushanij-po-proektu-byudzh/</t>
  </si>
  <si>
    <t>https://сыктывкар.рф/administration/upravlenie-informatsii-i-sotsialnykh-kommunikatsiy/obshchestvennyy-sovet/protokoly/</t>
  </si>
  <si>
    <t>https://сыктывкар.рф/administration/departament-finansov/finansovaya-gramotnost/informatsionnye-soobshcheniya-dlya-grazhdan-o-provedenii-meropriyatiy-po-povysheniyu-urovnya-finanso/</t>
  </si>
  <si>
    <t>https://воркутафинансы.рф/</t>
  </si>
  <si>
    <t>https://vorkuta.gosuslugi.ru/netcat_files/47/470/PROTOKOL_24_zasedaniya_Obschestvennogo_Soveta_munitsipal_nogo_okruga_Vorkuta_2021_2025_gg._0.pdf</t>
  </si>
  <si>
    <t>https://vk.com/vorkutafinance?w=wall-130738595_142</t>
  </si>
  <si>
    <t>https://vorkuta.gosuslugi.ru/netcat_files/47/470/PROTOKOL_28_zasedaniya_Obschestvennogo_Soveta_munitsipal_nogo_okruga_Vorkuta_2021_2025_gg..pdf
http://xn--80adypkng.xn--p1ai/public-owl/protokoly-zasedaniy-obshchestvennogo-soveta/</t>
  </si>
  <si>
    <t>http://www.finupr.adminta.ru/index.php/byudzhet-mogo-inta/godovoj-otchet-ob-ispolnenii-byudzheta/71-godovoj-otchet-ob-ispolnenii-byudzheta-za-2023-god/687-protokol-zasedaniya-obshchestvennogo-soveta-pri-administratsii-mo-inta-respubliki-komi-2-ot-16-maya-2024-goda</t>
  </si>
  <si>
    <t>http://finupr.adminta.ru/index.php/byudzhet-dlya-grazhdan/byudzhet-dlya-grazhdan-na-osnove-proekta-byudzheta/762-byudzhet-dlya-grazhdan-na-osnove-proekta-byudzheta-mo-inta-respubliki-komi-na-2025-2027-gody</t>
  </si>
  <si>
    <t>http://finupr.adminta.ru/index.php/byudzhet-mogo-inta/proekt-byudzheta/72-proekt-byudzheta-2025-god/760-informatsiya-o-provedenii-publichnykh-slushanij</t>
  </si>
  <si>
    <t>http://finupr.adminta.ru/index.php/byudzhet-mogo-inta/proekt-byudzheta/72-proekt-byudzheta-2025-god/767-protokol-zasedaniya-obshchestvennogo-soveta-mogo-inta-5-ot-05-dekabrya-2024-goda</t>
  </si>
  <si>
    <t>https://usinsk.gosuslugi.ru/dlya-zhiteley/novosti-i-reportazhi/</t>
  </si>
  <si>
    <t>https://usinsk-r11.gosweb.gosuslugi.ru/netcat_files/673/3884/Protokol_4_ot_4_iyunya_2024_goda_zasedaniya_Obschestvennoi_palati_municipalnogo_okruga_Usinsk_Respubliki_Komi.pdf</t>
  </si>
  <si>
    <t>https://usinsk.gosuslugi.ru/dlya-zhiteley/novosti-i-reportazhi/novosti_3771.html</t>
  </si>
  <si>
    <t>https://usinsk.gosuslugi.ru/dlya-zhiteley/novosti-i-reportazhi/novosti_3895.html</t>
  </si>
  <si>
    <t>https://usinsk-r11.gosweb.gosuslugi.ru/netcat_files/673/3884/Protokol_OP_ot_09.12.2024_7.pdf</t>
  </si>
  <si>
    <t>https://fin.mouhta.ru/byudzhet/grazhdan/2025/</t>
  </si>
  <si>
    <t>https://fin.mouhta.ru/news/290/
https://sovet.mouhta.ru/publ-sl/</t>
  </si>
  <si>
    <t>Республиканский конкурс эффективных педагогических практик по финансовой грамотности
https://fin.mouhta.ru/index.php?ELEMENT_ID=263
Республиканский финансовый форум "ПРОсемейные финансы"
https://fin.mouhta.ru/index.php?ELEMENT_ID=280
Всероссийская просветительская эстафета "Мои финансы"
https://fin.mouhta.ru/index.php?ELEMENT_ID=264
https://fin.mouhta.ru/index.php?ELEMENT_ID=279
Республиканский конкурс Секреты денежки
https://vk.com/finuhta?w=wall-212119860_341
Онлайн-курс по финансовой грамотности для внеурочных занятий в 3–6 классах от Банка России
https://fin.mouhta.ru/index.php?ELEMENT_ID=266
Финансовый диктант
https://fin.mouhta.ru/index.php?ELEMENT_ID=267
Плехановская олимпиада школьников по финансовой грамотности
https://fin.mouhta.ru/index.php?ELEMENT_ID=268
Онлайн-уроки по финансовой грамотности для школьников от Банка России
https://fin.mouhta.ru/index.php?ELEMENT_ID=269
Олимпиада школьников «Высшая проба»
https://fin.mouhta.ru/index.php?ELEMENT_ID=270
Финал международной олимпиады по финансовой безопасности
https://fin.mouhta.ru/index.php?ELEMENT_ID=271
Онлайн-занятия по финансовой грамотности для старшего поколения от Банка России
https://fin.mouhta.ru/index.php?ELEMENT_ID=272
Всероссийский онлайн-зачёт по финансовой грамотности
https://fin.mouhta.ru/index.php?ELEMENT_ID=273
Местные мероприятия
https://fin.mouhta.ru/index.php?ELEMENT_ID=274
https://fin.mouhta.ru/index.php?ELEMENT_ID=275
https://fin.mouhta.ru/index.php?ELEMENT_ID=281
https://fin.mouhta.ru/index.php?ELEMENT_ID=282
https://fin.mouhta.ru/index.php?ELEMENT_ID=283
https://fin.mouhta.ru/index.php?ELEMENT_ID=284
https://fin.mouhta.ru/index.php?ELEMENT_ID=285
https://fin.mouhta.ru/index.php?ELEMENT_ID=286
https://fin.mouhta.ru/index.php?ELEMENT_ID=287
https://fin.mouhta.ru/index.php?ELEMENT_ID=288
https://fin.mouhta.ru/index.php?ELEMENT_ID=289
Аудиолекции по финграмотности на коми языке
https://fin.mouhta.ru/index.php?ELEMENT_ID=276
Проведение опроса по безопасности финансовых услуг от Банка России
https://fin.mouhta.ru/index.php?ELEMENT_ID=277
Осенний цикл вебинаров "Финтрек" от Банка России
https://fin.mouhta.ru/index.php?ELEMENT_ID=278</t>
  </si>
  <si>
    <t>http://finupr.govuktyl.ru/finansovaya-gramotnost/informatsionnye-soobshcheniya-dlya-grazhdan-2024-god/2024-god-1-polugodie</t>
  </si>
  <si>
    <t>http://finupr.govuktyl.ru/finansovaya-gramotnost/informatsionnye-soobshcheniya-dlya-grazhdan-2024-god/2024-god-2-polugodie</t>
  </si>
  <si>
    <t>http://fuizhma.ru/category/novosti</t>
  </si>
  <si>
    <t>http://www.mrk11.ru/page/obschestvennyy_sovet_munitsipalnogo_rayona_knyazhpogostskiy.2024_4/</t>
  </si>
  <si>
    <t>http://kojgorodok.ru/finansyi/byudzhet-dlya-grazhdan/
https://kojgorodok.ru/media/project_mo_182/80/ea/d8/e6/60/be/byudzhet-dlya-grazhdan-po-proektu-byudzheta-2025-2027.pdf</t>
  </si>
  <si>
    <t>https://kojgorodok.ru/finansyi/media/2041629/</t>
  </si>
  <si>
    <t>https://kojgorodok.ru/finansyi/finansovaya-gramotnost/</t>
  </si>
  <si>
    <t>https://kortfo.ucoz.org/index/novosti_i_meroprijatija/0-117</t>
  </si>
  <si>
    <t>https://kortfo.ucoz.org/index/protocola_2019/0-61</t>
  </si>
  <si>
    <t>https://kortfo.ucoz.org/news/provedenie_publichnykh_slushanij/2024-11-11-80</t>
  </si>
  <si>
    <t>https://www.ufmrpechora.ru/page/levoe_menju.Finansovaya_gramotnost.finansovaya_gramotnost_2024_god/</t>
  </si>
  <si>
    <t>https://www.ufmrpechora.ru/page/levoe_menju.otkrytyi_bydget.sovet_obschestvennosti_mr_pechora/</t>
  </si>
  <si>
    <t>https://www.pechoraonline.ru/ru/news/18410/</t>
  </si>
  <si>
    <t>https://www.ufmrpechora.ru/page/levoe_menju.otkrytyi_bydget.bjudzhet_dlya_grazhdan_prezentatsii_broshjury.bjudzhet_dlya_grazhdan_k_resheniju_o_bjudzhete.2025_2027_gg.mo_mr_pechora_na_2025_2027_gg/</t>
  </si>
  <si>
    <t>https://www.priluzie.ru/bjudzhet-dlja-grazhdan/finansovaja-gramotnost/planiruemye-meroprijatija/</t>
  </si>
  <si>
    <t>https://www.priluzie.ru/bjudzhet/proekty/materialy-k-proektu-godovogo-otcheta-23087/
https://www.priluzie.ru/administracija/obschestvennyj-sovet-municipalnogo-obrazovanija-municipalnogo/informacija-o-dejatelnosti-obschestvennoj-palaty/</t>
  </si>
  <si>
    <t>https://www.priluzie.ru/ Новостная лента 13.11.2024 г.</t>
  </si>
  <si>
    <t>https://www.priluzie.ru/bjudzhet/proekty/materialy-predostavljaemye-s-proektom-bjudzheta-23108/
https://www.priluzie.ru/administracija/obschestvennyj-sovet-municipalnogo-obrazovanija-municipalnogo/informacija-o-dejatelnosti-obschestvennoj-palaty/</t>
  </si>
  <si>
    <t>https://sosnogorsk.org/strukturnye/finupr/financial-literacy/</t>
  </si>
  <si>
    <t>https://sosnogorsk.org/adm/ossr/protokoly-zasedaniy/</t>
  </si>
  <si>
    <t>https://sosnogorsk.org/sovet/meropr/events/</t>
  </si>
  <si>
    <t>https://syktyvdin.gosuslugi.ru/dlya-zhiteley/news/novosti_1944.html
https://syktyvdin.gosuslugi.ru/dlya-zhiteley/news/novosti_2025.html
https://syktyvdin.gosuslugi.ru/dlya-zhiteley/news/novosti_2026.html
https://syktyvdin.gosuslugi.ru/dlya-zhiteley/news/novosti_2063.html
https://syktyvdin.gosuslugi.ru/dlya-zhiteley/news/novosti_2086.html
https://syktyvdin.gosuslugi.ru/dlya-zhiteley/news/novosti_2126.html
https://syktyvdin.gosuslugi.ru/dlya-zhiteley/news/novosti_2196.html
https://syktyvdin.gosuslugi.ru/dlya-zhiteley/news/novosti_2192.html
https://syktyvdin.gosuslugi.ru/dlya-zhiteley/news/novosti_2214.html
https://syktyvdin.gosuslugi.ru/dlya-zhiteley/news/novosti_2343.html
https://syktyvdin.gosuslugi.ru/dlya-zhiteley/news/novosti_2408.html
https://syktyvdin.gosuslugi.ru/dlya-zhiteley/news/novosti_2452.html
https://syktyvdin.gosuslugi.ru/dlya-zhiteley/news/novosti_2453.html
https://syktyvdin.gosuslugi.ru/dlya-zhiteley/news/novosti_2423.html
https://syktyvdin.gosuslugi.ru/dlya-zhiteley/news/novosti_2753.html</t>
  </si>
  <si>
    <t>https://disk.yandex.ru/d/0jLo93ZBzgNZ4A
6. Протокол №6 от 24.05.24 г..pdf - Яндекс Документы (yandex.ru)</t>
  </si>
  <si>
    <t>https://syktyvdin.gosuslugi.ru/dlya-zhiteley/news/novosti_3463.html</t>
  </si>
  <si>
    <t>https://syktyvdin.gosuslugi.ru/dlya-zhiteley/news/novosti_3138.html
https://syktyvdin.gosuslugi.ru/dlya-zhiteley/news/novosti_3139.html
https://syktyvdin.gosuslugi.ru/dlya-zhiteley/news/novosti_3350.html
https://syktyvdin.gosuslugi.ru/dlya-zhiteley/news/novosti_3349.html
https://syktyvdin.gosuslugi.ru/dlya-zhiteley/news/novosti_3209.html
https://syktyvdin.gosuslugi.ru/dlya-zhiteley/news/novosti_3285.html
https://syktyvdin.gosuslugi.ru/dlya-zhiteley/news/novosti_3332.html
https://syktyvdin.gosuslugi.ru/dlya-zhiteley/news/novosti_3483.html
https://syktyvdin.gosuslugi.ru/dlya-zhiteley/news/novosti_3531.html</t>
  </si>
  <si>
    <t>https://disk.yandex.ru/d/0jLo93ZBzgNZ4A</t>
  </si>
  <si>
    <t>https://sysola-r11.gosweb.gosuslugi.ru/ofitsialno/statistika/byudzhet/finansovaya-gramotnost/
https://vk.com/public217715249
https://vk.com/public217787548</t>
  </si>
  <si>
    <t>https://sysola-r11.gosweb.gosuslugi.ru/netcat_files/47/470/img20241220_08185291.pdf</t>
  </si>
  <si>
    <t>https://sysola-r11.gosweb.gosuslugi.ru/ofitsialno/statistika/byudzhet-dlya-grazhdan-old/</t>
  </si>
  <si>
    <t>https://sysola-r11.gosweb.gosuslugi.ru/ofitsialno/statistika/byudzhet/publichnye-slushaniya/</t>
  </si>
  <si>
    <t>https://troitsk-obraz.ucoz.ru/index/finansovaja_gramotnost/0-140</t>
  </si>
  <si>
    <t>https://troickopechorskij-r11.gosweb.gosuslugi.ru/dlya-zhiteley/kalendar-sobytiy/publichnye-slushaniya-4.html</t>
  </si>
  <si>
    <t>Меню для информации / Финансовая грамотность;  http://udora.info/finansovaya-gramotnost</t>
  </si>
  <si>
    <t>Организации/ Общестенная муниципальная палата/Протоколы заседаний Общественной муниципальной палаты МО МР «Удорский»/2024 / Протокол №2; https://cloud.mail.ru/public/RPR9/NJsXLpNto/Протокол%20№2.pdf</t>
  </si>
  <si>
    <t>Объявления и сообщения / Администрация района / Финансовое управление /18.11.2024: Информационное сообщение о проведении публичных слушаний; http://udora.info/ob-yavleniya/administratsiya-rajona/finansovoe-upravlenie</t>
  </si>
  <si>
    <t>Организации/ Общестенная муниципальная палата/Протоколы заседаний Общественной муниципальной палаты МО МР «Удорский» / 2024 год- Протокол №4; https://cloud.mail.ru/public/6RYZ/8578h1tk1/2024</t>
  </si>
  <si>
    <t>https://disk.yandex.ru/d/0TsAaxZiLFivcg</t>
  </si>
  <si>
    <t>https://ustvymskij.ru/images/doc/Совет_района/Протокол_Заседания_общественной_палаты_МР_Усть-Вымский_2_от_27_мая_2024_г.pdf</t>
  </si>
  <si>
    <t>https://disk.yandex.ru/d/AaO3ZvQPCfUVTg</t>
  </si>
  <si>
    <t>https://ustvymskij.ru/images/Протокол_заседания_Общественного_Совета_от_19_декабря_2024_гpdf.pdf</t>
  </si>
  <si>
    <t>https://ust-kulomsky.gosuslugi.ru/dlya-zhiteley/novosti-i-reportazhi/novosti_892.html</t>
  </si>
  <si>
    <t>https://ust-kulomsky.gosuslugi.ru/netcat_files/multifile/273/3795/protokol_zasedaniya_Obschestennoy_palaty_ot_05.07.2024.pdf</t>
  </si>
  <si>
    <t>https://ustkulom-r11.gosweb.gosuslugi.ru/dlya-zhiteley/novosti-i-reportazhi/novosti_2191.html</t>
  </si>
  <si>
    <t>https://ust-kulomsky.gosuslugi.ru/dlya-zhiteley/novosti-i-reportazhi/novosti_1936.html</t>
  </si>
  <si>
    <t>https://ust-kulomsky.gosuslugi.ru/glavnoe/byudzhet-rayona/dokumenty-omsu-2_4699.html</t>
  </si>
  <si>
    <t>http://fin.mrust-cilma.ru/informatsionnyie-soobshheniya-dlya-grazhdan-o-provedenii-meropriyatiy-po-povyisheniyu-urovnya-finansovoy-gramotnosti/</t>
  </si>
  <si>
    <t>http://mrust-cilma.ru/index.php/obshchestvennyj-sovet/17863-protokoly-zasedanij-obshchestvennogo-soveta-2024-god
http://mrust-cilma.ru/doc/obshestv/protokol2024/04_03_2024.pdf</t>
  </si>
  <si>
    <t>http://fin.mrust-cilma.ru/proekt-byudzheta-munitsipalnogo-rayona-ust-tsilemskiy-respubliki-komi-na-2025-god-i-planovyiy-period-2026-i-2027-godov/</t>
  </si>
  <si>
    <t>http://mrust-cilma.ru/index.php/obshchestvennyj-sovet/17863-protokoly-zasedanij-obshchestvennogo-soveta-2024-god
http://mrust-cilma.ru/doc/obshestv/protokol2024/18_12_2024.pdf</t>
  </si>
  <si>
    <t>http://finupr.govuktyl.ru/byudzhet-dlya-grazhdan/2024-god/342-informatsionnaya-broshyura-byudzhet-dlya-grazhdan-k-resheniyu-soveta-mo-vuktyl-rk-ot-12-12-2023-g-45-s-uchetom-vnesennykh-izmenenij-po-resheniyu-soveta-mo-vuktyl-rk-91-ot-04-12-2024-s-poyasnitelnoj-zapiskoj</t>
  </si>
  <si>
    <t>https://kortfo.ucoz.org/index/bjudzhet_2025_2027/0-147</t>
  </si>
  <si>
    <t>https://ust-kulomsky.gosuslugi.ru/ofitsialno/statistika/byudzhet-dlya-grazhdan/</t>
  </si>
  <si>
    <t xml:space="preserve">https://сыктывкар.рф/administration/upravlenie-informatsii-i-sotsialnykh-kommunikatsiy/obshchestvennyy-sovet/protokoly/
</t>
  </si>
  <si>
    <t xml:space="preserve">http://adm.govuktyl.ru/obshchestvennyj-sovet/deyatelnost-obshchestvennoj-palaty-mo-vuktyl-rk-2023-2026/protokoly-zasedanij-obshchestvennoj-palaty-mo-vuktyl-rk              </t>
  </si>
  <si>
    <t>http://adm.govuktyl.ru/obshchestvennyj-sovet/deyatelnost-obshchestvennoj-palaty-mo-vuktyl-rk-2023-2026/protokoly-zasedanij-obshchestvennoj-palaty-mo-vuktyl-rk</t>
  </si>
  <si>
    <t xml:space="preserve"> да</t>
  </si>
  <si>
    <t xml:space="preserve"> в Протоколе от 21.11.2024 № 4 не поднимаются вопросы в сфере управления муниципальными финансами;
ссылка на Протокол от 10.10.2024 № 3 не активна</t>
  </si>
  <si>
    <t>https://sysola-r11.gosweb.gosuslugi.ru/o-munitsipalnom-obrazovanii/obschestvennyy-sovet/</t>
  </si>
  <si>
    <t>http://finupr.govuktyl.ru/publichnye-slushaniya/2024-god/330-publichnye-slushaniya-po-proektu-byudzheta-mo-vuktyl-respubliki-komi-na-2025-god-i-planovyj-period-2026-i-2027-godov</t>
  </si>
  <si>
    <t>http://mrust-cilma.ru/index.php/19658-v-rajonnoj-administratsii-sostoyatsya-publichnye-slushaniya-8</t>
  </si>
  <si>
    <t>Весенняя сессия уроков по финансовой грамотности от Банка России
https://fin.mouhta.ru/index.php?ELEMENT_ID=240
Онлайн-занятия по финансовой грамотности для старшего поколения от Банка России
https://fin.mouhta.ru/index.php?ELEMENT_ID=241
Онлайн-курс «Грамотный инвестор»
https://vk.com/finuhta?w=wall-212119860_287
Дни финансовой грамотности в образовательных организациях
https://fin.mouhta.ru/index.php?ELEMENT_ID=242
https://fin.mouhta.ru/index.php?ELEMENT_ID=248
https://fin.mouhta.ru/index.php?ELEMENT_ID=254
Олимпиада по финансовой грамотности ЭФ МГУ
https://fin.mouhta.ru/index.php?ELEMENT_ID=245
Конкурс "Дети знают о финансах"
https://fin.mouhta.ru/index.php?ELEMENT_ID=246
Всероссийский конкурс для школьников «Волонтеры финансового просвещения»
https://fin.mouhta.ru/index.php?ELEMENT_ID=247
Местные мероприятия
https://fin.mouhta.ru/index.php?ELEMENT_ID=249
https://fin.mouhta.ru/index.php?ELEMENT_ID=251
https://fin.mouhta.ru/index.php?ELEMENT_ID=255
https://fin.mouhta.ru/index.php?ELEMENT_ID=261
https://vk.com/finuhta?w=wall-212119860_289
Олимпиада по финансовой грамотности и предпринимательству
https://fin.mouhta.ru/index.php?ELEMENT_ID=250
"Финтрек" вебинары о твоих финансах от Банка России
https://fin.mouhta.ru/index.php?ELEMENT_ID=253
Республиканский творческий конкурс для детей и молодежи "Секреты денежки"
https://fin.mouhta.ru/index.php?ELEMENT_ID=256
Конкурс проектов по предоставлению бюджета для граждан
https://fin.mouhta.ru/index.php?ELEMENT_ID=257
Всероссийская просветительская эстафета "Мои финансы"
https://fin.mouhta.ru/index.php?ELEMENT_ID=258
АРФГ на получение ресурсной поддержки проектов по финграмотности
https://fin.mouhta.ru/index.php?ELEMENT_ID=259</t>
  </si>
  <si>
    <t>100 %</t>
  </si>
  <si>
    <t>99,2 %</t>
  </si>
  <si>
    <t>99,66 %</t>
  </si>
  <si>
    <t>81,82 %</t>
  </si>
  <si>
    <t>учитываются информационные сообщения, опубликованные на сайте МО, предназначенном для публикации бюджетных данных</t>
  </si>
  <si>
    <t>опубликованные сведения за 9 мес. отчётного периода не содержат номер и дату правового акта, утверждающего отчёт</t>
  </si>
  <si>
    <t>не указаны причины невыполнения плана по видам расходов, по которым отклонение составило 10% и более;
не отражены результаты от реализации значимых проектов;
отсутсвует контактная информация, которую граждане могут использовать для дальнейшего обсуждения Годового отчета об исполнении бюджета за 2023 год.</t>
  </si>
  <si>
    <t>https://sosnogorsk.org/adm/budget/debt-book/dolgovaya-kniga-na-2024-god/</t>
  </si>
  <si>
    <t>информационные сообщения о проведении мероприятий по финансовой грамотности во 2 полугодии не отвечают требованиям</t>
  </si>
  <si>
    <t>информационные сообщения о проведении мероприятий по финансовой грамотности в 1 полугодии не отвечают требованиям</t>
  </si>
  <si>
    <t>указан недопустимый формат дат проведения контрольных мероприятий</t>
  </si>
  <si>
    <t>в Протоколе от 06.12.2024 № 7 не указано место проведения заседания, нет списка участников
в Протоколе от 05.07.2024 № 5 не указано  место проведения заседания</t>
  </si>
  <si>
    <t>https://sysola-r11.gosweb.gosuslugi.ru/deyatelnost/napravleniya-deyatelnosti/munitsipalnaya-vlast/munitsipalnye-finansy/dokumenty-omsu_1080.html</t>
  </si>
  <si>
    <t>нет сведений по видам долговых обязательств;
при поиске произведено свыше пяти переходов ("кликов")</t>
  </si>
  <si>
    <t>отсутсвует обобщенная информация о ходе публичных слушаний, в том числе о мнениях их участников, поступивших предложениях и заявлениях</t>
  </si>
  <si>
    <t>отсутствует информация о мнениях участников публичных слушаний, поступивших предложениях и заявлениях</t>
  </si>
  <si>
    <t>в Решении Организационного комитета МО ГО "Сыктывкар" по подготовке и проведению публичных слушаний от 17.06.2024 № 2-ОК отсутствует обобщенная информация о ходе публичных слушаний, в том числе о мнениях их участников, поступивших предложениях и заявлениях, а также одобренные большинством участников слушаний рекомендации</t>
  </si>
  <si>
    <t>http://fin.mrust-cilma.ru/byudzhet-dlya-grazhdan-po-proektu-resheniya-soveta-mr-ust-tsilemskiy-ob-utverzhdenii-otcheta-ob-ispolnenii-byudzheta-mr-ust-tsilemskiy-respubliki-komi-za-2023-god/</t>
  </si>
  <si>
    <t>сведения за 1 полугодие опубликованы с нарушением сроков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</si>
</sst>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F800]dddd\,\ mmmm\ dd\,\ yyyy"/>
    <numFmt numFmtId="167" formatCode="0.000"/>
  </numFmts>
  <fonts count="61" x14ac:knownFonts="1">
    <font>
      <sz val="11"/>
      <color theme="1"/>
      <name val="Calibri"/>
      <family val="2"/>
      <charset val="204"/>
      <scheme val="minor"/>
    </font>
    <font>
      <sz val="11"/>
      <color indexed="8"/>
      <name val="Calibri"/>
      <family val="2"/>
      <charset val="204"/>
    </font>
    <font>
      <b/>
      <sz val="8"/>
      <name val="Times New Roman"/>
      <family val="1"/>
      <charset val="204"/>
    </font>
    <font>
      <sz val="8"/>
      <name val="Times New Roman"/>
      <family val="1"/>
      <charset val="204"/>
    </font>
    <font>
      <i/>
      <sz val="8"/>
      <name val="Times New Roman"/>
      <family val="1"/>
      <charset val="204"/>
    </font>
    <font>
      <sz val="11"/>
      <color indexed="8"/>
      <name val="Calibri"/>
      <family val="2"/>
      <charset val="204"/>
    </font>
    <font>
      <sz val="9"/>
      <name val="Times New Roman"/>
      <family val="1"/>
      <charset val="204"/>
    </font>
    <font>
      <i/>
      <sz val="9"/>
      <name val="Times New Roman"/>
      <family val="1"/>
      <charset val="204"/>
    </font>
    <font>
      <b/>
      <sz val="9"/>
      <name val="Times New Roman"/>
      <family val="1"/>
      <charset val="204"/>
    </font>
    <font>
      <sz val="10"/>
      <name val="Arial"/>
      <family val="2"/>
      <charset val="204"/>
    </font>
    <font>
      <b/>
      <u/>
      <sz val="8"/>
      <name val="Times New Roman"/>
      <family val="1"/>
      <charset val="204"/>
    </font>
    <font>
      <b/>
      <sz val="10"/>
      <name val="Times New Roman"/>
      <family val="1"/>
      <charset val="204"/>
    </font>
    <font>
      <sz val="11"/>
      <name val="Times New Roman"/>
      <family val="1"/>
      <charset val="204"/>
    </font>
    <font>
      <sz val="10"/>
      <name val="Times New Roman"/>
      <family val="1"/>
      <charset val="204"/>
    </font>
    <font>
      <i/>
      <sz val="10"/>
      <name val="Times New Roman"/>
      <family val="1"/>
      <charset val="204"/>
    </font>
    <font>
      <b/>
      <i/>
      <sz val="10"/>
      <name val="Times New Roman"/>
      <family val="1"/>
      <charset val="204"/>
    </font>
    <font>
      <sz val="10"/>
      <name val="Arial"/>
      <family val="2"/>
      <charset val="204"/>
    </font>
    <font>
      <sz val="11"/>
      <name val="Calibri"/>
      <family val="2"/>
      <charset val="204"/>
    </font>
    <font>
      <b/>
      <sz val="11"/>
      <name val="Calibri"/>
      <family val="2"/>
      <charset val="204"/>
    </font>
    <font>
      <sz val="9"/>
      <color indexed="8"/>
      <name val="Times New Roman"/>
      <family val="1"/>
      <charset val="204"/>
    </font>
    <font>
      <sz val="12"/>
      <color indexed="8"/>
      <name val="Times New Roman"/>
      <family val="1"/>
      <charset val="204"/>
    </font>
    <font>
      <b/>
      <i/>
      <sz val="9"/>
      <name val="Times New Roman"/>
      <family val="1"/>
      <charset val="204"/>
    </font>
    <font>
      <b/>
      <sz val="11"/>
      <name val="Times New Roman"/>
      <family val="1"/>
      <charset val="204"/>
    </font>
    <font>
      <sz val="11"/>
      <color theme="1"/>
      <name val="Calibri"/>
      <family val="2"/>
      <charset val="204"/>
      <scheme val="minor"/>
    </font>
    <font>
      <u/>
      <sz val="11"/>
      <color theme="10"/>
      <name val="Calibri"/>
      <family val="2"/>
      <charset val="204"/>
      <scheme val="minor"/>
    </font>
    <font>
      <b/>
      <sz val="11"/>
      <color theme="1"/>
      <name val="Calibri"/>
      <family val="2"/>
      <charset val="204"/>
      <scheme val="minor"/>
    </font>
    <font>
      <sz val="11"/>
      <color rgb="FFFF0000"/>
      <name val="Calibri"/>
      <family val="2"/>
      <charset val="204"/>
      <scheme val="minor"/>
    </font>
    <font>
      <sz val="10"/>
      <color theme="1"/>
      <name val="Times New Roman"/>
      <family val="1"/>
      <charset val="204"/>
    </font>
    <font>
      <sz val="8"/>
      <color theme="1"/>
      <name val="Times New Roman"/>
      <family val="1"/>
      <charset val="204"/>
    </font>
    <font>
      <sz val="8"/>
      <color theme="1"/>
      <name val="Calibri"/>
      <family val="2"/>
      <charset val="204"/>
      <scheme val="minor"/>
    </font>
    <font>
      <b/>
      <sz val="8"/>
      <color theme="1"/>
      <name val="Calibri"/>
      <family val="2"/>
      <charset val="204"/>
      <scheme val="minor"/>
    </font>
    <font>
      <sz val="11"/>
      <color rgb="FFC00000"/>
      <name val="Calibri"/>
      <family val="2"/>
      <charset val="204"/>
      <scheme val="minor"/>
    </font>
    <font>
      <sz val="11"/>
      <name val="Calibri"/>
      <family val="2"/>
      <charset val="204"/>
      <scheme val="minor"/>
    </font>
    <font>
      <sz val="9"/>
      <color theme="1"/>
      <name val="Times New Roman"/>
      <family val="1"/>
      <charset val="204"/>
    </font>
    <font>
      <i/>
      <sz val="9"/>
      <color theme="1"/>
      <name val="Times New Roman"/>
      <family val="1"/>
      <charset val="204"/>
    </font>
    <font>
      <b/>
      <sz val="9"/>
      <color theme="1"/>
      <name val="Times New Roman"/>
      <family val="1"/>
      <charset val="204"/>
    </font>
    <font>
      <sz val="8"/>
      <color rgb="FFC00000"/>
      <name val="Times New Roman"/>
      <family val="1"/>
      <charset val="204"/>
    </font>
    <font>
      <b/>
      <sz val="8"/>
      <name val="Calibri"/>
      <family val="2"/>
      <charset val="204"/>
      <scheme val="minor"/>
    </font>
    <font>
      <sz val="10"/>
      <color theme="1"/>
      <name val="Calibri"/>
      <family val="2"/>
      <charset val="204"/>
      <scheme val="minor"/>
    </font>
    <font>
      <sz val="8"/>
      <color rgb="FFFF0000"/>
      <name val="Times New Roman"/>
      <family val="1"/>
      <charset val="204"/>
    </font>
    <font>
      <sz val="11"/>
      <color theme="1"/>
      <name val="Calibri"/>
      <family val="2"/>
      <charset val="204"/>
    </font>
    <font>
      <sz val="11"/>
      <color rgb="FFC00000"/>
      <name val="Calibri"/>
      <family val="2"/>
      <charset val="204"/>
    </font>
    <font>
      <sz val="9"/>
      <color rgb="FFFF0000"/>
      <name val="Times New Roman"/>
      <family val="1"/>
      <charset val="204"/>
    </font>
    <font>
      <sz val="9"/>
      <color rgb="FF000000"/>
      <name val="Times New Roman"/>
      <family val="1"/>
      <charset val="204"/>
    </font>
    <font>
      <b/>
      <sz val="9"/>
      <color rgb="FF000000"/>
      <name val="Times New Roman"/>
      <family val="1"/>
      <charset val="204"/>
    </font>
    <font>
      <i/>
      <sz val="10"/>
      <color theme="1"/>
      <name val="Times New Roman"/>
      <family val="1"/>
      <charset val="204"/>
    </font>
    <font>
      <b/>
      <i/>
      <sz val="10"/>
      <color theme="1"/>
      <name val="Times New Roman"/>
      <family val="1"/>
      <charset val="204"/>
    </font>
    <font>
      <b/>
      <i/>
      <sz val="9"/>
      <color theme="1"/>
      <name val="Times New Roman"/>
      <family val="1"/>
      <charset val="204"/>
    </font>
    <font>
      <b/>
      <sz val="10"/>
      <color theme="1"/>
      <name val="Times New Roman"/>
      <family val="1"/>
      <charset val="204"/>
    </font>
    <font>
      <b/>
      <sz val="11"/>
      <color theme="1"/>
      <name val="Times New Roman"/>
      <family val="1"/>
      <charset val="204"/>
    </font>
    <font>
      <b/>
      <sz val="9"/>
      <color rgb="FFFF0000"/>
      <name val="Times New Roman"/>
      <family val="1"/>
      <charset val="204"/>
    </font>
    <font>
      <i/>
      <sz val="11"/>
      <color theme="1"/>
      <name val="Calibri"/>
      <family val="2"/>
      <charset val="204"/>
      <scheme val="minor"/>
    </font>
    <font>
      <b/>
      <sz val="8"/>
      <color theme="1"/>
      <name val="Times New Roman"/>
      <family val="1"/>
      <charset val="204"/>
    </font>
    <font>
      <sz val="8"/>
      <color theme="1" tint="4.9989318521683403E-2"/>
      <name val="Times New Roman"/>
      <family val="1"/>
      <charset val="204"/>
    </font>
    <font>
      <sz val="12"/>
      <color rgb="FF000000"/>
      <name val="Calibri"/>
      <family val="2"/>
      <charset val="204"/>
    </font>
    <font>
      <sz val="14"/>
      <color theme="0"/>
      <name val="Times New Roman"/>
      <family val="1"/>
      <charset val="204"/>
    </font>
    <font>
      <sz val="8"/>
      <color theme="0"/>
      <name val="Times New Roman"/>
      <family val="1"/>
      <charset val="204"/>
    </font>
    <font>
      <sz val="11"/>
      <color theme="1"/>
      <name val="Times New Roman"/>
      <family val="1"/>
      <charset val="204"/>
    </font>
    <font>
      <sz val="8"/>
      <color rgb="FFC00000"/>
      <name val="Calibri"/>
      <family val="2"/>
      <charset val="204"/>
      <scheme val="minor"/>
    </font>
    <font>
      <sz val="10"/>
      <color rgb="FFC00000"/>
      <name val="Calibri"/>
      <family val="2"/>
      <charset val="204"/>
      <scheme val="minor"/>
    </font>
    <font>
      <u/>
      <sz val="11"/>
      <color theme="1"/>
      <name val="Calibri"/>
      <family val="2"/>
      <charset val="204"/>
      <scheme val="minor"/>
    </font>
  </fonts>
  <fills count="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5" tint="0.59999389629810485"/>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style="thin">
        <color theme="0" tint="-0.34998626667073579"/>
      </left>
      <right/>
      <top style="thin">
        <color theme="0" tint="-0.34998626667073579"/>
      </top>
      <bottom style="thin">
        <color theme="0" tint="-0.34998626667073579"/>
      </bottom>
      <diagonal/>
    </border>
    <border>
      <left style="thin">
        <color rgb="FFA6A6A6"/>
      </left>
      <right style="thin">
        <color rgb="FFA6A6A6"/>
      </right>
      <top/>
      <bottom/>
      <diagonal/>
    </border>
    <border>
      <left style="thin">
        <color rgb="FFA6A6A6"/>
      </left>
      <right style="thin">
        <color rgb="FFA6A6A6"/>
      </right>
      <top style="thin">
        <color rgb="FFA6A6A6"/>
      </top>
      <bottom/>
      <diagonal/>
    </border>
    <border>
      <left style="thin">
        <color rgb="FFA6A6A6"/>
      </left>
      <right style="thin">
        <color rgb="FFA6A6A6"/>
      </right>
      <top/>
      <bottom style="thin">
        <color rgb="FFA6A6A6"/>
      </bottom>
      <diagonal/>
    </border>
    <border>
      <left style="thin">
        <color theme="0" tint="-0.34998626667073579"/>
      </left>
      <right style="thin">
        <color theme="0" tint="-0.34998626667073579"/>
      </right>
      <top style="thin">
        <color theme="0" tint="-0.34998626667073579"/>
      </top>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style="medium">
        <color rgb="FFA6A6A6"/>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medium">
        <color rgb="FFA6A6A6"/>
      </left>
      <right style="medium">
        <color rgb="FFA6A6A6"/>
      </right>
      <top/>
      <bottom/>
      <diagonal/>
    </border>
    <border>
      <left/>
      <right style="medium">
        <color rgb="FFA6A6A6"/>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diagonal/>
    </border>
    <border>
      <left style="thin">
        <color auto="1"/>
      </left>
      <right/>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thin">
        <color theme="0" tint="-0.34998626667073579"/>
      </left>
      <right style="medium">
        <color indexed="64"/>
      </right>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style="thin">
        <color theme="0" tint="-0.34998626667073579"/>
      </left>
      <right/>
      <top style="medium">
        <color indexed="64"/>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thin">
        <color theme="0" tint="-0.24994659260841701"/>
      </left>
      <right style="thin">
        <color theme="0" tint="-0.24994659260841701"/>
      </right>
      <top/>
      <bottom/>
      <diagonal/>
    </border>
    <border>
      <left/>
      <right style="medium">
        <color indexed="64"/>
      </right>
      <top/>
      <bottom/>
      <diagonal/>
    </border>
    <border>
      <left/>
      <right style="thin">
        <color theme="0" tint="-0.34998626667073579"/>
      </right>
      <top style="medium">
        <color indexed="64"/>
      </top>
      <bottom/>
      <diagonal/>
    </border>
    <border>
      <left style="thin">
        <color auto="1"/>
      </left>
      <right style="thin">
        <color theme="0" tint="-0.24994659260841701"/>
      </right>
      <top style="thin">
        <color theme="0" tint="-0.24994659260841701"/>
      </top>
      <bottom style="thin">
        <color theme="0" tint="-0.24994659260841701"/>
      </bottom>
      <diagonal/>
    </border>
    <border>
      <left/>
      <right style="thin">
        <color theme="0" tint="-0.34998626667073579"/>
      </right>
      <top style="medium">
        <color indexed="64"/>
      </top>
      <bottom style="thin">
        <color theme="0" tint="-0.34998626667073579"/>
      </bottom>
      <diagonal/>
    </border>
  </borders>
  <cellStyleXfs count="13">
    <xf numFmtId="0" fontId="0" fillId="0" borderId="0"/>
    <xf numFmtId="0" fontId="24" fillId="0" borderId="0" applyNumberFormat="0" applyFill="0" applyBorder="0" applyAlignment="0" applyProtection="0"/>
    <xf numFmtId="0" fontId="5" fillId="0" borderId="0"/>
    <xf numFmtId="0" fontId="9" fillId="0" borderId="0"/>
    <xf numFmtId="0" fontId="1" fillId="0" borderId="0"/>
    <xf numFmtId="0" fontId="9" fillId="0" borderId="0"/>
    <xf numFmtId="0" fontId="16" fillId="0" borderId="0"/>
    <xf numFmtId="0" fontId="23" fillId="0" borderId="0"/>
    <xf numFmtId="0" fontId="9" fillId="0" borderId="0"/>
    <xf numFmtId="9" fontId="23"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749">
    <xf numFmtId="0" fontId="0" fillId="0" borderId="0" xfId="0"/>
    <xf numFmtId="0" fontId="27" fillId="0" borderId="0" xfId="0" applyFont="1"/>
    <xf numFmtId="0" fontId="28" fillId="0" borderId="0" xfId="0" applyFont="1"/>
    <xf numFmtId="0" fontId="29" fillId="0" borderId="0" xfId="0" applyFont="1"/>
    <xf numFmtId="0" fontId="30" fillId="0" borderId="0" xfId="0" applyFont="1"/>
    <xf numFmtId="0" fontId="3" fillId="2" borderId="8" xfId="0" applyFont="1" applyFill="1" applyBorder="1" applyAlignment="1">
      <alignment horizontal="left" vertical="center"/>
    </xf>
    <xf numFmtId="164"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31" fillId="0" borderId="0" xfId="0" applyFont="1"/>
    <xf numFmtId="0" fontId="0" fillId="0" borderId="0" xfId="0"/>
    <xf numFmtId="0" fontId="26" fillId="0" borderId="0" xfId="0" applyFont="1"/>
    <xf numFmtId="0" fontId="2" fillId="2" borderId="8" xfId="0" applyFont="1" applyFill="1" applyBorder="1" applyAlignment="1">
      <alignment vertical="center" wrapText="1"/>
    </xf>
    <xf numFmtId="165" fontId="2" fillId="2" borderId="8" xfId="0" applyNumberFormat="1" applyFont="1" applyFill="1" applyBorder="1" applyAlignment="1">
      <alignment horizontal="center" vertical="center"/>
    </xf>
    <xf numFmtId="0" fontId="0" fillId="0" borderId="0" xfId="0" applyFill="1"/>
    <xf numFmtId="0" fontId="2"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8" xfId="0" applyFont="1" applyFill="1" applyBorder="1" applyAlignment="1">
      <alignment horizontal="left" vertical="center"/>
    </xf>
    <xf numFmtId="0" fontId="3" fillId="2" borderId="8" xfId="0" applyFont="1" applyFill="1" applyBorder="1" applyAlignment="1"/>
    <xf numFmtId="0" fontId="31" fillId="0" borderId="0" xfId="0" applyFont="1" applyFill="1"/>
    <xf numFmtId="0" fontId="32" fillId="0" borderId="0" xfId="0" applyFont="1" applyFill="1"/>
    <xf numFmtId="0" fontId="4" fillId="3" borderId="8" xfId="0" applyFont="1" applyFill="1" applyBorder="1" applyAlignment="1">
      <alignment horizontal="center" vertical="center" wrapText="1"/>
    </xf>
    <xf numFmtId="49" fontId="0" fillId="0" borderId="0" xfId="0" applyNumberFormat="1"/>
    <xf numFmtId="0" fontId="29" fillId="0" borderId="0" xfId="0" applyFont="1" applyAlignment="1">
      <alignment wrapText="1"/>
    </xf>
    <xf numFmtId="0" fontId="33" fillId="0" borderId="9" xfId="0" applyFont="1" applyBorder="1" applyAlignment="1">
      <alignment horizontal="center" vertical="center" wrapText="1"/>
    </xf>
    <xf numFmtId="49" fontId="33" fillId="0" borderId="9" xfId="0" applyNumberFormat="1" applyFont="1" applyBorder="1" applyAlignment="1">
      <alignment horizontal="center" vertical="center" wrapText="1"/>
    </xf>
    <xf numFmtId="0" fontId="33" fillId="0" borderId="9" xfId="0" applyFont="1" applyBorder="1" applyAlignment="1">
      <alignment horizontal="left" vertical="center" wrapText="1" indent="1"/>
    </xf>
    <xf numFmtId="49" fontId="33" fillId="0" borderId="9" xfId="0" applyNumberFormat="1" applyFont="1" applyBorder="1" applyAlignment="1">
      <alignment vertical="center" wrapText="1"/>
    </xf>
    <xf numFmtId="0" fontId="2" fillId="2" borderId="8" xfId="0" applyFont="1" applyFill="1" applyBorder="1" applyAlignment="1">
      <alignment vertical="center"/>
    </xf>
    <xf numFmtId="0" fontId="29" fillId="0" borderId="0" xfId="0" applyFont="1" applyAlignment="1">
      <alignment horizontal="center"/>
    </xf>
    <xf numFmtId="0" fontId="2" fillId="3" borderId="8" xfId="0" applyFont="1" applyFill="1" applyBorder="1" applyAlignment="1">
      <alignment horizontal="center" vertical="center" wrapText="1"/>
    </xf>
    <xf numFmtId="0" fontId="3" fillId="0" borderId="0" xfId="0" applyFont="1" applyAlignment="1">
      <alignment vertical="center"/>
    </xf>
    <xf numFmtId="49" fontId="2" fillId="2" borderId="8" xfId="0" applyNumberFormat="1" applyFont="1" applyFill="1" applyBorder="1" applyAlignment="1">
      <alignment horizontal="left" vertical="center"/>
    </xf>
    <xf numFmtId="14" fontId="3" fillId="2" borderId="8" xfId="0" applyNumberFormat="1" applyFont="1" applyFill="1" applyBorder="1" applyAlignment="1">
      <alignment horizontal="center" vertical="center"/>
    </xf>
    <xf numFmtId="9" fontId="4" fillId="3" borderId="8" xfId="0" applyNumberFormat="1" applyFont="1" applyFill="1" applyBorder="1" applyAlignment="1">
      <alignment horizontal="center" vertical="center" wrapText="1"/>
    </xf>
    <xf numFmtId="4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0" fontId="2" fillId="3" borderId="14" xfId="0" applyFont="1" applyFill="1" applyBorder="1" applyAlignment="1">
      <alignment horizontal="center" vertical="center" wrapText="1"/>
    </xf>
    <xf numFmtId="9" fontId="33" fillId="0" borderId="9" xfId="0" applyNumberFormat="1" applyFont="1" applyBorder="1" applyAlignment="1">
      <alignment horizontal="left" vertical="center" wrapText="1" indent="1"/>
    </xf>
    <xf numFmtId="0" fontId="3" fillId="0" borderId="0" xfId="0" applyFont="1"/>
    <xf numFmtId="0" fontId="3" fillId="0" borderId="0" xfId="0" applyFont="1" applyAlignment="1"/>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1" fontId="3" fillId="0" borderId="0" xfId="0" applyNumberFormat="1" applyFont="1" applyAlignment="1">
      <alignment wrapText="1"/>
    </xf>
    <xf numFmtId="0" fontId="3" fillId="0" borderId="0" xfId="0" applyFont="1" applyAlignment="1">
      <alignment horizontal="left"/>
    </xf>
    <xf numFmtId="0" fontId="3" fillId="0" borderId="0" xfId="0" applyFont="1" applyAlignment="1">
      <alignment horizontal="center"/>
    </xf>
    <xf numFmtId="0" fontId="36" fillId="0" borderId="0" xfId="0" applyFont="1" applyAlignment="1"/>
    <xf numFmtId="164" fontId="36" fillId="0" borderId="0" xfId="0" applyNumberFormat="1" applyFont="1" applyAlignment="1"/>
    <xf numFmtId="1" fontId="36" fillId="0" borderId="0" xfId="0" applyNumberFormat="1" applyFont="1" applyAlignment="1"/>
    <xf numFmtId="0" fontId="3" fillId="0" borderId="0" xfId="0" applyFont="1" applyFill="1"/>
    <xf numFmtId="165" fontId="3" fillId="2" borderId="8" xfId="0" applyNumberFormat="1" applyFont="1" applyFill="1" applyBorder="1" applyAlignment="1">
      <alignment horizontal="center" vertical="center"/>
    </xf>
    <xf numFmtId="1" fontId="3" fillId="2" borderId="8" xfId="0" applyNumberFormat="1" applyFont="1" applyFill="1" applyBorder="1" applyAlignment="1">
      <alignment horizontal="center" vertical="center"/>
    </xf>
    <xf numFmtId="0" fontId="3" fillId="2" borderId="8" xfId="0" applyFont="1" applyFill="1" applyBorder="1"/>
    <xf numFmtId="0" fontId="3" fillId="2" borderId="8" xfId="0" applyFont="1" applyFill="1" applyBorder="1" applyAlignment="1">
      <alignment horizontal="left" wrapText="1"/>
    </xf>
    <xf numFmtId="0" fontId="3" fillId="2" borderId="8" xfId="0" applyFont="1" applyFill="1" applyBorder="1" applyAlignment="1">
      <alignment horizontal="center" wrapText="1"/>
    </xf>
    <xf numFmtId="0" fontId="3" fillId="2" borderId="8" xfId="0" applyFont="1" applyFill="1" applyBorder="1" applyAlignment="1">
      <alignment wrapText="1"/>
    </xf>
    <xf numFmtId="0" fontId="10" fillId="2" borderId="8" xfId="1" applyFont="1" applyFill="1" applyBorder="1" applyAlignment="1">
      <alignment horizontal="left" vertical="center"/>
    </xf>
    <xf numFmtId="164" fontId="10" fillId="2" borderId="8" xfId="1" applyNumberFormat="1" applyFont="1" applyFill="1" applyBorder="1" applyAlignment="1">
      <alignment horizontal="left" vertical="center"/>
    </xf>
    <xf numFmtId="1" fontId="3" fillId="2" borderId="8" xfId="0" applyNumberFormat="1" applyFont="1" applyFill="1" applyBorder="1" applyAlignment="1">
      <alignment horizontal="center"/>
    </xf>
    <xf numFmtId="0" fontId="4"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4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4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0" fontId="4" fillId="0" borderId="8" xfId="0" applyFont="1" applyFill="1" applyBorder="1" applyAlignment="1">
      <alignment horizontal="center" vertical="top" wrapText="1"/>
    </xf>
    <xf numFmtId="0" fontId="33" fillId="0" borderId="9" xfId="0" applyFont="1" applyBorder="1" applyAlignment="1">
      <alignment horizontal="left" vertical="top" wrapText="1" indent="1"/>
    </xf>
    <xf numFmtId="2" fontId="37" fillId="2" borderId="8" xfId="0" applyNumberFormat="1" applyFont="1" applyFill="1" applyBorder="1" applyAlignment="1">
      <alignment horizontal="left" vertical="center" wrapText="1"/>
    </xf>
    <xf numFmtId="0" fontId="2" fillId="2" borderId="8" xfId="0" applyFont="1" applyFill="1" applyBorder="1" applyAlignment="1">
      <alignment horizontal="left" vertical="center" wrapText="1"/>
    </xf>
    <xf numFmtId="0" fontId="38" fillId="0" borderId="0" xfId="0" applyFont="1"/>
    <xf numFmtId="0" fontId="16" fillId="0" borderId="0" xfId="6"/>
    <xf numFmtId="0" fontId="9" fillId="0" borderId="0" xfId="3"/>
    <xf numFmtId="0" fontId="0" fillId="3" borderId="0" xfId="0" applyFill="1"/>
    <xf numFmtId="0" fontId="39" fillId="0" borderId="0" xfId="0" applyFont="1" applyFill="1"/>
    <xf numFmtId="0" fontId="26" fillId="3" borderId="0" xfId="0" applyFont="1" applyFill="1"/>
    <xf numFmtId="0" fontId="31" fillId="3" borderId="0" xfId="0" applyFont="1" applyFill="1"/>
    <xf numFmtId="0" fontId="32" fillId="3" borderId="0" xfId="0" applyFont="1" applyFill="1"/>
    <xf numFmtId="0" fontId="17" fillId="2" borderId="8" xfId="0" applyFont="1" applyFill="1" applyBorder="1" applyAlignment="1">
      <alignment horizontal="left"/>
    </xf>
    <xf numFmtId="0" fontId="18" fillId="2" borderId="8" xfId="0" applyFont="1" applyFill="1" applyBorder="1" applyAlignment="1">
      <alignment horizontal="left" vertical="center" wrapText="1"/>
    </xf>
    <xf numFmtId="0" fontId="17" fillId="0" borderId="0" xfId="0" applyFont="1" applyAlignment="1">
      <alignment horizontal="left"/>
    </xf>
    <xf numFmtId="0" fontId="17" fillId="2" borderId="8" xfId="0" applyFont="1" applyFill="1" applyBorder="1"/>
    <xf numFmtId="0" fontId="17" fillId="0" borderId="0" xfId="0" applyFont="1"/>
    <xf numFmtId="0" fontId="17" fillId="2" borderId="8" xfId="0" applyFont="1" applyFill="1" applyBorder="1" applyAlignment="1">
      <alignment wrapText="1"/>
    </xf>
    <xf numFmtId="0" fontId="17" fillId="0" borderId="0" xfId="0" applyFont="1" applyAlignment="1">
      <alignment wrapText="1"/>
    </xf>
    <xf numFmtId="0" fontId="39" fillId="3" borderId="0" xfId="0" applyFont="1" applyFill="1"/>
    <xf numFmtId="9" fontId="2" fillId="2" borderId="8" xfId="9" applyFont="1" applyFill="1" applyBorder="1" applyAlignment="1">
      <alignment vertical="center"/>
    </xf>
    <xf numFmtId="0" fontId="3"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49" fontId="42" fillId="0" borderId="9" xfId="0" applyNumberFormat="1" applyFont="1" applyBorder="1" applyAlignment="1">
      <alignment horizontal="center" vertical="center" wrapText="1"/>
    </xf>
    <xf numFmtId="0" fontId="43" fillId="0" borderId="15" xfId="0" applyFont="1" applyBorder="1" applyAlignment="1">
      <alignment horizontal="left" vertical="center" wrapText="1" indent="1"/>
    </xf>
    <xf numFmtId="0" fontId="43" fillId="0" borderId="15"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18" xfId="0" applyFont="1" applyBorder="1" applyAlignment="1">
      <alignment horizontal="left" vertical="center" wrapText="1" indent="1"/>
    </xf>
    <xf numFmtId="0" fontId="43" fillId="0" borderId="18" xfId="0" applyFont="1" applyBorder="1" applyAlignment="1">
      <alignment horizontal="center" vertical="center" wrapText="1"/>
    </xf>
    <xf numFmtId="49" fontId="42" fillId="0" borderId="9" xfId="0" applyNumberFormat="1" applyFont="1" applyBorder="1" applyAlignment="1">
      <alignment vertical="center" wrapText="1"/>
    </xf>
    <xf numFmtId="0" fontId="33" fillId="0" borderId="15" xfId="0" applyFont="1" applyBorder="1" applyAlignment="1">
      <alignment horizontal="left" vertical="center" wrapText="1" indent="1"/>
    </xf>
    <xf numFmtId="0" fontId="33" fillId="0" borderId="18" xfId="0" applyFont="1" applyBorder="1" applyAlignment="1">
      <alignment horizontal="left" vertical="center" wrapText="1" indent="1"/>
    </xf>
    <xf numFmtId="0" fontId="44" fillId="0" borderId="17" xfId="0" applyFont="1" applyBorder="1" applyAlignment="1">
      <alignment horizontal="center" vertical="center" wrapText="1"/>
    </xf>
    <xf numFmtId="49" fontId="42" fillId="0" borderId="12"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32" fillId="0" borderId="0" xfId="0" applyFont="1"/>
    <xf numFmtId="0" fontId="0" fillId="0" borderId="0" xfId="0" applyFill="1" applyBorder="1"/>
    <xf numFmtId="0" fontId="32" fillId="0" borderId="0" xfId="0" applyFont="1" applyFill="1" applyBorder="1"/>
    <xf numFmtId="0" fontId="13" fillId="0" borderId="0" xfId="0" applyFont="1"/>
    <xf numFmtId="9" fontId="4" fillId="3" borderId="8" xfId="0" applyNumberFormat="1" applyFont="1" applyFill="1" applyBorder="1" applyAlignment="1">
      <alignment horizontal="center" vertical="top" wrapText="1"/>
    </xf>
    <xf numFmtId="0" fontId="4" fillId="3" borderId="8" xfId="0" applyFont="1" applyFill="1" applyBorder="1" applyAlignment="1">
      <alignment horizontal="center" vertical="top" wrapText="1"/>
    </xf>
    <xf numFmtId="2" fontId="10" fillId="2" borderId="8" xfId="0" applyNumberFormat="1" applyFont="1" applyFill="1" applyBorder="1" applyAlignment="1">
      <alignment horizontal="left" wrapText="1"/>
    </xf>
    <xf numFmtId="0" fontId="2" fillId="2" borderId="8" xfId="0" applyFont="1" applyFill="1" applyBorder="1" applyAlignment="1">
      <alignment horizontal="left" vertical="top" wrapText="1"/>
    </xf>
    <xf numFmtId="0" fontId="10" fillId="2" borderId="8" xfId="0" applyFont="1" applyFill="1" applyBorder="1" applyAlignment="1">
      <alignment horizontal="left" vertical="top"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top" wrapText="1"/>
    </xf>
    <xf numFmtId="0" fontId="3" fillId="0" borderId="0" xfId="0" applyFont="1" applyFill="1" applyAlignment="1">
      <alignment vertical="top"/>
    </xf>
    <xf numFmtId="0" fontId="24" fillId="3" borderId="0" xfId="1" applyFill="1"/>
    <xf numFmtId="0" fontId="24" fillId="2" borderId="8" xfId="1" applyFill="1" applyBorder="1" applyAlignment="1">
      <alignment horizontal="center" vertical="center" wrapText="1"/>
    </xf>
    <xf numFmtId="0" fontId="11"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1" fillId="3" borderId="2" xfId="0"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165" fontId="45" fillId="0" borderId="2" xfId="0" applyNumberFormat="1" applyFont="1" applyBorder="1" applyAlignment="1">
      <alignment horizontal="center" vertical="center" wrapText="1"/>
    </xf>
    <xf numFmtId="165" fontId="46" fillId="0" borderId="2" xfId="0" applyNumberFormat="1" applyFont="1" applyBorder="1" applyAlignment="1">
      <alignment horizontal="center" vertical="center" wrapText="1"/>
    </xf>
    <xf numFmtId="165" fontId="34" fillId="0" borderId="2" xfId="0" applyNumberFormat="1" applyFont="1" applyBorder="1" applyAlignment="1">
      <alignment horizontal="center" vertical="center" wrapText="1"/>
    </xf>
    <xf numFmtId="165" fontId="47" fillId="0" borderId="2" xfId="0" applyNumberFormat="1" applyFont="1" applyBorder="1" applyAlignment="1">
      <alignment horizontal="center" vertical="center" wrapText="1"/>
    </xf>
    <xf numFmtId="0" fontId="11" fillId="2" borderId="2" xfId="0" applyFont="1" applyFill="1" applyBorder="1" applyAlignment="1">
      <alignment vertical="center" wrapText="1"/>
    </xf>
    <xf numFmtId="0" fontId="8" fillId="2" borderId="2" xfId="0" applyFont="1" applyFill="1" applyBorder="1" applyAlignment="1">
      <alignment vertical="center" wrapText="1"/>
    </xf>
    <xf numFmtId="165" fontId="8" fillId="2" borderId="2" xfId="0" applyNumberFormat="1" applyFont="1" applyFill="1" applyBorder="1" applyAlignment="1">
      <alignment vertical="center" wrapText="1"/>
    </xf>
    <xf numFmtId="164" fontId="8" fillId="2" borderId="2" xfId="0" applyNumberFormat="1" applyFont="1" applyFill="1" applyBorder="1" applyAlignment="1">
      <alignment horizontal="center" vertical="center"/>
    </xf>
    <xf numFmtId="0" fontId="11" fillId="2" borderId="2" xfId="0" applyFont="1" applyFill="1" applyBorder="1" applyAlignment="1">
      <alignment vertical="center"/>
    </xf>
    <xf numFmtId="0" fontId="13" fillId="3" borderId="2" xfId="0" applyNumberFormat="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top" wrapText="1"/>
    </xf>
    <xf numFmtId="0" fontId="2" fillId="3" borderId="14" xfId="0" applyFont="1" applyFill="1" applyBorder="1" applyAlignment="1">
      <alignment horizontal="center" vertical="center" wrapText="1"/>
    </xf>
    <xf numFmtId="0" fontId="0" fillId="0" borderId="0" xfId="0" applyBorder="1" applyAlignment="1">
      <alignment wrapText="1"/>
    </xf>
    <xf numFmtId="0" fontId="26" fillId="0" borderId="0" xfId="0" applyFont="1" applyBorder="1"/>
    <xf numFmtId="0" fontId="31" fillId="0" borderId="0" xfId="0" applyFont="1" applyFill="1" applyBorder="1"/>
    <xf numFmtId="0" fontId="0" fillId="0" borderId="0" xfId="0" applyBorder="1"/>
    <xf numFmtId="0" fontId="0" fillId="0" borderId="0" xfId="0" applyBorder="1" applyAlignment="1">
      <alignment horizontal="left" wrapText="1"/>
    </xf>
    <xf numFmtId="0" fontId="31" fillId="0" borderId="0" xfId="0" applyFont="1" applyBorder="1"/>
    <xf numFmtId="0" fontId="0" fillId="0" borderId="0" xfId="0"/>
    <xf numFmtId="0" fontId="36" fillId="0" borderId="0" xfId="0" applyFont="1" applyAlignment="1"/>
    <xf numFmtId="164" fontId="36" fillId="0" borderId="0" xfId="0" applyNumberFormat="1" applyFont="1" applyAlignment="1"/>
    <xf numFmtId="1" fontId="36" fillId="0" borderId="0" xfId="0" applyNumberFormat="1" applyFont="1" applyAlignment="1"/>
    <xf numFmtId="0" fontId="4" fillId="0" borderId="8" xfId="0" applyFont="1" applyFill="1" applyBorder="1" applyAlignment="1">
      <alignment horizontal="center" vertical="center" wrapText="1"/>
    </xf>
    <xf numFmtId="0" fontId="2" fillId="3" borderId="8" xfId="0" applyFont="1" applyFill="1" applyBorder="1" applyAlignment="1">
      <alignment horizontal="center" vertical="top" wrapText="1"/>
    </xf>
    <xf numFmtId="1" fontId="3" fillId="2" borderId="8" xfId="0" applyNumberFormat="1" applyFont="1" applyFill="1" applyBorder="1" applyAlignment="1">
      <alignment horizontal="center" wrapText="1"/>
    </xf>
    <xf numFmtId="164" fontId="10" fillId="2" borderId="8" xfId="1" applyNumberFormat="1" applyFont="1" applyFill="1" applyBorder="1" applyAlignment="1">
      <alignment horizontal="left" vertical="center" wrapText="1"/>
    </xf>
    <xf numFmtId="0" fontId="10" fillId="2" borderId="8" xfId="1" applyFont="1" applyFill="1" applyBorder="1" applyAlignment="1">
      <alignment horizontal="left" vertical="center" wrapText="1"/>
    </xf>
    <xf numFmtId="0" fontId="3" fillId="0" borderId="0" xfId="0" applyFont="1" applyFill="1" applyAlignment="1">
      <alignment wrapText="1"/>
    </xf>
    <xf numFmtId="0" fontId="24" fillId="0" borderId="0" xfId="1" applyFill="1" applyAlignment="1">
      <alignment wrapText="1"/>
    </xf>
    <xf numFmtId="164" fontId="2" fillId="2" borderId="8" xfId="0" applyNumberFormat="1" applyFont="1" applyFill="1" applyBorder="1" applyAlignment="1">
      <alignment horizontal="center" vertical="center" wrapText="1"/>
    </xf>
    <xf numFmtId="0" fontId="3" fillId="3" borderId="0" xfId="0" applyFont="1" applyFill="1"/>
    <xf numFmtId="0" fontId="3" fillId="3" borderId="0" xfId="0" applyFont="1" applyFill="1" applyAlignment="1">
      <alignment wrapText="1"/>
    </xf>
    <xf numFmtId="1" fontId="3" fillId="3" borderId="0" xfId="0" applyNumberFormat="1" applyFont="1" applyFill="1" applyAlignment="1">
      <alignment wrapText="1"/>
    </xf>
    <xf numFmtId="164" fontId="3" fillId="3" borderId="0" xfId="0" applyNumberFormat="1" applyFont="1" applyFill="1" applyAlignment="1">
      <alignment wrapText="1"/>
    </xf>
    <xf numFmtId="0" fontId="3" fillId="3" borderId="0" xfId="0" applyFont="1" applyFill="1" applyAlignment="1">
      <alignment horizontal="left"/>
    </xf>
    <xf numFmtId="0" fontId="3" fillId="3" borderId="0" xfId="0" applyFont="1" applyFill="1" applyAlignment="1"/>
    <xf numFmtId="0" fontId="0" fillId="3" borderId="0" xfId="0" applyFill="1" applyBorder="1"/>
    <xf numFmtId="0" fontId="32" fillId="3" borderId="0" xfId="0" applyFont="1" applyFill="1" applyBorder="1"/>
    <xf numFmtId="0" fontId="0" fillId="0" borderId="0" xfId="0"/>
    <xf numFmtId="0" fontId="29" fillId="0" borderId="0" xfId="0" applyFont="1"/>
    <xf numFmtId="0" fontId="31" fillId="0" borderId="0" xfId="0" applyFont="1"/>
    <xf numFmtId="0" fontId="2" fillId="2" borderId="8" xfId="0" applyFont="1" applyFill="1" applyBorder="1" applyAlignment="1">
      <alignment horizontal="center" vertical="center" wrapText="1"/>
    </xf>
    <xf numFmtId="0" fontId="26" fillId="0" borderId="0" xfId="0" applyFont="1"/>
    <xf numFmtId="0" fontId="2" fillId="2" borderId="8" xfId="0" applyFont="1" applyFill="1" applyBorder="1" applyAlignment="1">
      <alignment vertical="center" wrapText="1"/>
    </xf>
    <xf numFmtId="165" fontId="2" fillId="2" borderId="8" xfId="0" applyNumberFormat="1" applyFont="1" applyFill="1" applyBorder="1" applyAlignment="1">
      <alignment horizontal="center" vertical="center"/>
    </xf>
    <xf numFmtId="0" fontId="0" fillId="0" borderId="0" xfId="0" applyFill="1"/>
    <xf numFmtId="0" fontId="2" fillId="2" borderId="8"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8" xfId="0" applyFont="1" applyFill="1" applyBorder="1" applyAlignment="1">
      <alignment horizontal="left" vertical="center"/>
    </xf>
    <xf numFmtId="0" fontId="31" fillId="0" borderId="0" xfId="0" applyFont="1" applyFill="1"/>
    <xf numFmtId="0" fontId="32" fillId="0" borderId="0" xfId="0" applyFont="1" applyFill="1"/>
    <xf numFmtId="0" fontId="29" fillId="0" borderId="0" xfId="0" applyFont="1" applyAlignment="1">
      <alignment wrapText="1"/>
    </xf>
    <xf numFmtId="0" fontId="2" fillId="2" borderId="8" xfId="0" applyFont="1" applyFill="1" applyBorder="1" applyAlignment="1">
      <alignment vertical="center"/>
    </xf>
    <xf numFmtId="165" fontId="3" fillId="2" borderId="8" xfId="0" applyNumberFormat="1" applyFont="1" applyFill="1" applyBorder="1" applyAlignment="1">
      <alignment horizontal="center" vertical="center"/>
    </xf>
    <xf numFmtId="0" fontId="3" fillId="2" borderId="8" xfId="0" applyFont="1" applyFill="1" applyBorder="1"/>
    <xf numFmtId="0" fontId="3" fillId="2" borderId="8" xfId="0" applyFont="1" applyFill="1" applyBorder="1" applyAlignment="1">
      <alignment wrapText="1"/>
    </xf>
    <xf numFmtId="0" fontId="10" fillId="2" borderId="8" xfId="1" applyFont="1" applyFill="1" applyBorder="1" applyAlignment="1">
      <alignment horizontal="left" vertical="center"/>
    </xf>
    <xf numFmtId="164" fontId="10" fillId="2" borderId="8" xfId="1" applyNumberFormat="1" applyFont="1" applyFill="1" applyBorder="1" applyAlignment="1">
      <alignment horizontal="left" vertical="center"/>
    </xf>
    <xf numFmtId="1" fontId="3" fillId="2" borderId="8" xfId="0" applyNumberFormat="1" applyFont="1" applyFill="1" applyBorder="1" applyAlignment="1">
      <alignment horizontal="center"/>
    </xf>
    <xf numFmtId="0" fontId="2" fillId="2" borderId="8" xfId="0" applyFont="1" applyFill="1" applyBorder="1" applyAlignment="1">
      <alignment horizontal="left" vertical="center" wrapText="1"/>
    </xf>
    <xf numFmtId="0" fontId="0" fillId="3" borderId="0" xfId="0" applyFill="1"/>
    <xf numFmtId="0" fontId="39" fillId="0" borderId="0" xfId="0" applyFont="1" applyFill="1"/>
    <xf numFmtId="0" fontId="26" fillId="3" borderId="0" xfId="0" applyFont="1" applyFill="1"/>
    <xf numFmtId="0" fontId="31" fillId="3" borderId="0" xfId="0" applyFont="1" applyFill="1"/>
    <xf numFmtId="0" fontId="32" fillId="3" borderId="0" xfId="0" applyFont="1" applyFill="1"/>
    <xf numFmtId="49" fontId="2" fillId="2" borderId="8" xfId="0" applyNumberFormat="1" applyFont="1" applyFill="1" applyBorder="1" applyAlignment="1">
      <alignment horizontal="left" vertical="top"/>
    </xf>
    <xf numFmtId="0" fontId="3" fillId="2" borderId="8" xfId="0" applyFont="1" applyFill="1" applyBorder="1" applyAlignment="1">
      <alignment horizontal="center" vertical="top" wrapText="1"/>
    </xf>
    <xf numFmtId="2" fontId="10" fillId="2" borderId="8"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3" fillId="2" borderId="8" xfId="0" applyFont="1" applyFill="1" applyBorder="1" applyAlignment="1">
      <alignment horizontal="left" vertical="top" wrapText="1"/>
    </xf>
    <xf numFmtId="2" fontId="2" fillId="2" borderId="8" xfId="0" applyNumberFormat="1" applyFont="1" applyFill="1" applyBorder="1" applyAlignment="1">
      <alignment horizontal="left" vertical="top" wrapText="1"/>
    </xf>
    <xf numFmtId="0" fontId="24" fillId="3" borderId="0" xfId="1" applyFill="1"/>
    <xf numFmtId="0" fontId="29" fillId="3" borderId="0" xfId="0" applyFont="1" applyFill="1" applyAlignment="1">
      <alignment wrapText="1"/>
    </xf>
    <xf numFmtId="0" fontId="29" fillId="3" borderId="0" xfId="0" applyFont="1" applyFill="1"/>
    <xf numFmtId="49" fontId="11" fillId="3"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0" fontId="49" fillId="0" borderId="0" xfId="0" applyFont="1" applyBorder="1" applyAlignment="1">
      <alignment horizontal="right" vertical="top"/>
    </xf>
    <xf numFmtId="49" fontId="8" fillId="3" borderId="2" xfId="0" applyNumberFormat="1" applyFont="1" applyFill="1" applyBorder="1" applyAlignment="1">
      <alignment horizontal="center" vertical="center" wrapText="1"/>
    </xf>
    <xf numFmtId="0" fontId="31" fillId="0" borderId="0" xfId="0" applyFont="1" applyFill="1" applyAlignment="1">
      <alignment horizontal="right" vertical="center"/>
    </xf>
    <xf numFmtId="0" fontId="24" fillId="3" borderId="0" xfId="1" applyFill="1" applyAlignment="1">
      <alignment wrapText="1"/>
    </xf>
    <xf numFmtId="0" fontId="3" fillId="0" borderId="0" xfId="0" applyNumberFormat="1" applyFont="1" applyFill="1"/>
    <xf numFmtId="0" fontId="3" fillId="2" borderId="14" xfId="0" applyFont="1" applyFill="1" applyBorder="1" applyAlignment="1">
      <alignment wrapText="1"/>
    </xf>
    <xf numFmtId="0" fontId="2" fillId="3" borderId="2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20" xfId="0" applyFont="1" applyFill="1" applyBorder="1" applyAlignment="1">
      <alignment vertical="center" wrapText="1"/>
    </xf>
    <xf numFmtId="0" fontId="2" fillId="2" borderId="20" xfId="0" applyFont="1" applyFill="1" applyBorder="1" applyAlignment="1">
      <alignment vertical="center"/>
    </xf>
    <xf numFmtId="0" fontId="12" fillId="0" borderId="2" xfId="0" applyFont="1" applyFill="1" applyBorder="1" applyAlignment="1">
      <alignment vertical="center"/>
    </xf>
    <xf numFmtId="0" fontId="0" fillId="3" borderId="0" xfId="0" applyFill="1" applyAlignment="1">
      <alignment wrapText="1"/>
    </xf>
    <xf numFmtId="0" fontId="24" fillId="3" borderId="0" xfId="1" applyFill="1" applyAlignment="1">
      <alignment horizontal="justify" vertical="center"/>
    </xf>
    <xf numFmtId="0" fontId="36" fillId="3" borderId="0" xfId="0" applyFont="1" applyFill="1" applyAlignment="1"/>
    <xf numFmtId="0" fontId="24" fillId="0" borderId="0" xfId="1" applyFill="1"/>
    <xf numFmtId="0" fontId="36" fillId="0" borderId="0" xfId="0" applyFont="1" applyFill="1" applyAlignment="1"/>
    <xf numFmtId="0" fontId="17" fillId="0" borderId="0" xfId="0" applyFont="1" applyFill="1" applyAlignment="1">
      <alignment horizontal="left"/>
    </xf>
    <xf numFmtId="0" fontId="17" fillId="0" borderId="0" xfId="0" applyFont="1" applyFill="1"/>
    <xf numFmtId="0" fontId="17" fillId="0" borderId="0" xfId="0" applyFont="1" applyFill="1" applyAlignment="1">
      <alignment wrapText="1"/>
    </xf>
    <xf numFmtId="0" fontId="41" fillId="0" borderId="0" xfId="0" applyFont="1" applyFill="1" applyAlignment="1"/>
    <xf numFmtId="0" fontId="28" fillId="0" borderId="0" xfId="0" applyFont="1" applyFill="1"/>
    <xf numFmtId="0" fontId="26" fillId="0" borderId="0" xfId="0" applyFont="1" applyFill="1"/>
    <xf numFmtId="0" fontId="40" fillId="0" borderId="0" xfId="0" applyFont="1" applyFill="1"/>
    <xf numFmtId="0" fontId="3" fillId="3" borderId="0" xfId="0" applyFont="1" applyFill="1" applyAlignment="1">
      <alignment vertical="center"/>
    </xf>
    <xf numFmtId="0" fontId="35" fillId="5" borderId="12" xfId="0" applyFont="1" applyFill="1" applyBorder="1" applyAlignment="1">
      <alignment vertical="center" wrapText="1"/>
    </xf>
    <xf numFmtId="0" fontId="34" fillId="4" borderId="11" xfId="0" applyFont="1" applyFill="1" applyBorder="1" applyAlignment="1">
      <alignment vertical="center" wrapText="1"/>
    </xf>
    <xf numFmtId="49" fontId="33" fillId="4" borderId="9" xfId="0" applyNumberFormat="1" applyFont="1" applyFill="1" applyBorder="1" applyAlignment="1">
      <alignment horizontal="center" vertical="center" wrapText="1"/>
    </xf>
    <xf numFmtId="0" fontId="33" fillId="4" borderId="12" xfId="0" applyFont="1" applyFill="1" applyBorder="1" applyAlignment="1">
      <alignment vertical="center" wrapText="1"/>
    </xf>
    <xf numFmtId="0" fontId="34" fillId="4" borderId="13" xfId="0" applyFont="1" applyFill="1" applyBorder="1" applyAlignment="1">
      <alignment vertical="center" wrapText="1"/>
    </xf>
    <xf numFmtId="0" fontId="34" fillId="5" borderId="11" xfId="0" applyFont="1" applyFill="1" applyBorder="1" applyAlignment="1">
      <alignment vertical="center" wrapText="1"/>
    </xf>
    <xf numFmtId="0" fontId="33" fillId="4" borderId="9" xfId="0" applyFont="1" applyFill="1" applyBorder="1" applyAlignment="1">
      <alignment horizontal="center" vertical="center" wrapText="1"/>
    </xf>
    <xf numFmtId="0" fontId="34" fillId="4" borderId="11" xfId="0" applyFont="1" applyFill="1" applyBorder="1" applyAlignment="1">
      <alignment vertical="top" wrapText="1"/>
    </xf>
    <xf numFmtId="0" fontId="6" fillId="4" borderId="12" xfId="0" applyFont="1" applyFill="1" applyBorder="1" applyAlignment="1">
      <alignment vertical="center" wrapText="1"/>
    </xf>
    <xf numFmtId="0" fontId="7" fillId="4" borderId="11" xfId="0" applyFont="1" applyFill="1" applyBorder="1" applyAlignment="1">
      <alignment vertical="top" wrapText="1"/>
    </xf>
    <xf numFmtId="0" fontId="7" fillId="4" borderId="13" xfId="0" applyFont="1" applyFill="1" applyBorder="1" applyAlignment="1">
      <alignment vertical="center" wrapText="1"/>
    </xf>
    <xf numFmtId="0" fontId="8" fillId="5" borderId="12" xfId="0" applyFont="1" applyFill="1" applyBorder="1" applyAlignment="1">
      <alignment vertical="center" wrapText="1"/>
    </xf>
    <xf numFmtId="0" fontId="7" fillId="5" borderId="11" xfId="0" applyFont="1" applyFill="1" applyBorder="1" applyAlignment="1">
      <alignment vertical="center" wrapText="1"/>
    </xf>
    <xf numFmtId="0" fontId="7" fillId="4" borderId="11" xfId="0" applyFont="1" applyFill="1" applyBorder="1" applyAlignment="1">
      <alignment vertical="center" wrapText="1"/>
    </xf>
    <xf numFmtId="0" fontId="7" fillId="5" borderId="11" xfId="0" applyFont="1" applyFill="1" applyBorder="1" applyAlignment="1">
      <alignment vertical="top" wrapText="1"/>
    </xf>
    <xf numFmtId="0" fontId="29" fillId="3" borderId="0" xfId="0" applyFont="1" applyFill="1" applyAlignment="1">
      <alignment horizontal="left" vertical="center"/>
    </xf>
    <xf numFmtId="0" fontId="40" fillId="3" borderId="0" xfId="0" applyFont="1" applyFill="1" applyAlignment="1">
      <alignment horizontal="left"/>
    </xf>
    <xf numFmtId="0" fontId="28" fillId="3" borderId="8" xfId="0" applyFont="1" applyFill="1" applyBorder="1" applyAlignment="1">
      <alignment horizontal="left" wrapText="1"/>
    </xf>
    <xf numFmtId="49" fontId="3" fillId="3" borderId="8" xfId="0" applyNumberFormat="1" applyFont="1" applyFill="1" applyBorder="1" applyAlignment="1">
      <alignment horizontal="left" vertical="center"/>
    </xf>
    <xf numFmtId="49" fontId="3" fillId="3" borderId="8" xfId="0" applyNumberFormat="1" applyFont="1" applyFill="1" applyBorder="1" applyAlignment="1">
      <alignment horizontal="left" vertical="center" wrapText="1"/>
    </xf>
    <xf numFmtId="0" fontId="3" fillId="3" borderId="8" xfId="0" applyFont="1" applyFill="1" applyBorder="1" applyAlignment="1">
      <alignment horizontal="center" vertical="center"/>
    </xf>
    <xf numFmtId="0" fontId="3" fillId="3" borderId="8" xfId="0" applyFont="1" applyFill="1" applyBorder="1" applyAlignment="1">
      <alignment horizontal="left" vertical="center"/>
    </xf>
    <xf numFmtId="0" fontId="28" fillId="3" borderId="8" xfId="0" applyFont="1" applyFill="1" applyBorder="1" applyAlignment="1">
      <alignment horizontal="left"/>
    </xf>
    <xf numFmtId="0" fontId="28" fillId="3" borderId="8" xfId="0" applyFont="1" applyFill="1" applyBorder="1" applyAlignment="1">
      <alignment horizontal="left" vertical="center" wrapText="1"/>
    </xf>
    <xf numFmtId="0" fontId="3" fillId="3" borderId="8" xfId="0" applyFont="1" applyFill="1" applyBorder="1" applyAlignment="1">
      <alignment vertical="center"/>
    </xf>
    <xf numFmtId="9" fontId="3" fillId="3" borderId="8" xfId="9" applyFont="1" applyFill="1" applyBorder="1" applyAlignment="1">
      <alignment horizontal="left" vertical="center"/>
    </xf>
    <xf numFmtId="0" fontId="28" fillId="3" borderId="0" xfId="0" applyFont="1" applyFill="1"/>
    <xf numFmtId="0" fontId="0" fillId="0" borderId="0" xfId="0" applyAlignment="1">
      <alignment wrapText="1"/>
    </xf>
    <xf numFmtId="49" fontId="33" fillId="4" borderId="9" xfId="0" applyNumberFormat="1" applyFont="1" applyFill="1" applyBorder="1" applyAlignment="1">
      <alignment horizontal="center" vertical="center" wrapText="1"/>
    </xf>
    <xf numFmtId="0" fontId="33" fillId="3" borderId="9" xfId="0" applyFont="1" applyFill="1" applyBorder="1" applyAlignment="1">
      <alignment horizontal="center" vertical="center" wrapText="1"/>
    </xf>
    <xf numFmtId="49" fontId="33" fillId="3" borderId="9" xfId="0" applyNumberFormat="1" applyFont="1" applyFill="1" applyBorder="1" applyAlignment="1">
      <alignment horizontal="center" vertical="center" wrapText="1"/>
    </xf>
    <xf numFmtId="0" fontId="33" fillId="3" borderId="9" xfId="0" applyFont="1" applyFill="1" applyBorder="1" applyAlignment="1">
      <alignment horizontal="left" vertical="center" wrapText="1" indent="1"/>
    </xf>
    <xf numFmtId="0" fontId="6" fillId="4" borderId="12" xfId="0" applyFont="1" applyFill="1" applyBorder="1" applyAlignment="1">
      <alignment vertical="top" wrapText="1"/>
    </xf>
    <xf numFmtId="0" fontId="33" fillId="0" borderId="29" xfId="0" applyFont="1" applyBorder="1" applyAlignment="1">
      <alignment horizontal="left" vertical="center" wrapText="1" indent="1"/>
    </xf>
    <xf numFmtId="0" fontId="33" fillId="0" borderId="30" xfId="0" applyFont="1" applyBorder="1" applyAlignment="1">
      <alignment horizontal="center" vertical="center" wrapText="1"/>
    </xf>
    <xf numFmtId="49" fontId="33" fillId="5" borderId="8" xfId="0" applyNumberFormat="1" applyFont="1" applyFill="1" applyBorder="1" applyAlignment="1">
      <alignment horizontal="center" vertical="center"/>
    </xf>
    <xf numFmtId="0" fontId="35" fillId="5" borderId="8" xfId="0" applyFont="1" applyFill="1" applyBorder="1" applyAlignment="1">
      <alignment wrapText="1"/>
    </xf>
    <xf numFmtId="0" fontId="33" fillId="5" borderId="8" xfId="0" applyFont="1" applyFill="1" applyBorder="1"/>
    <xf numFmtId="49" fontId="33" fillId="0" borderId="10" xfId="0" applyNumberFormat="1" applyFont="1" applyBorder="1"/>
    <xf numFmtId="0" fontId="33" fillId="4" borderId="14" xfId="0" applyFont="1" applyFill="1" applyBorder="1" applyAlignment="1">
      <alignment wrapText="1"/>
    </xf>
    <xf numFmtId="0" fontId="33" fillId="4" borderId="14" xfId="0" applyFont="1" applyFill="1" applyBorder="1"/>
    <xf numFmtId="9" fontId="33" fillId="0" borderId="31" xfId="0" applyNumberFormat="1" applyFont="1" applyBorder="1" applyAlignment="1">
      <alignment horizontal="left"/>
    </xf>
    <xf numFmtId="0" fontId="33" fillId="0" borderId="31" xfId="0" applyFont="1" applyBorder="1" applyAlignment="1">
      <alignment horizontal="center" vertical="center"/>
    </xf>
    <xf numFmtId="0" fontId="33" fillId="0" borderId="31" xfId="0" applyFont="1" applyBorder="1"/>
    <xf numFmtId="0" fontId="33" fillId="0" borderId="31" xfId="0" applyFont="1" applyBorder="1" applyAlignment="1">
      <alignment horizontal="left"/>
    </xf>
    <xf numFmtId="0" fontId="3" fillId="0" borderId="8" xfId="0" applyFont="1" applyFill="1" applyBorder="1" applyAlignment="1">
      <alignment vertical="center"/>
    </xf>
    <xf numFmtId="9" fontId="3" fillId="0" borderId="8" xfId="9" applyFont="1" applyFill="1" applyBorder="1" applyAlignment="1">
      <alignment horizontal="left" vertical="center"/>
    </xf>
    <xf numFmtId="49" fontId="3" fillId="0" borderId="8" xfId="0" applyNumberFormat="1" applyFont="1" applyFill="1" applyBorder="1" applyAlignment="1">
      <alignment horizontal="left" vertical="center"/>
    </xf>
    <xf numFmtId="49" fontId="3" fillId="0" borderId="8" xfId="0" applyNumberFormat="1"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xf>
    <xf numFmtId="165" fontId="2" fillId="0" borderId="8" xfId="0" applyNumberFormat="1" applyFont="1" applyFill="1" applyBorder="1" applyAlignment="1">
      <alignment horizontal="center" vertical="center"/>
    </xf>
    <xf numFmtId="0" fontId="13" fillId="0" borderId="8" xfId="0" applyFont="1" applyBorder="1" applyAlignment="1">
      <alignment horizontal="center" vertical="center" wrapText="1"/>
    </xf>
    <xf numFmtId="1" fontId="3" fillId="0" borderId="8" xfId="0" applyNumberFormat="1" applyFont="1" applyFill="1" applyBorder="1" applyAlignment="1">
      <alignment horizontal="center" vertical="center"/>
    </xf>
    <xf numFmtId="165" fontId="3" fillId="0" borderId="8" xfId="0" applyNumberFormat="1" applyFont="1" applyFill="1" applyBorder="1" applyAlignment="1">
      <alignment horizontal="center" vertical="center"/>
    </xf>
    <xf numFmtId="0" fontId="18" fillId="2"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xf>
    <xf numFmtId="1" fontId="3" fillId="0" borderId="0" xfId="0" applyNumberFormat="1" applyFont="1" applyFill="1"/>
    <xf numFmtId="0" fontId="3" fillId="3" borderId="8" xfId="0" applyFont="1" applyFill="1" applyBorder="1" applyAlignment="1">
      <alignment vertical="center" wrapText="1"/>
    </xf>
    <xf numFmtId="1" fontId="8" fillId="3" borderId="2" xfId="0" applyNumberFormat="1" applyFont="1" applyFill="1" applyBorder="1" applyAlignment="1">
      <alignment horizontal="center" vertical="center" wrapText="1"/>
    </xf>
    <xf numFmtId="0" fontId="24" fillId="0" borderId="8" xfId="1" applyFill="1" applyBorder="1" applyAlignment="1">
      <alignment wrapText="1"/>
    </xf>
    <xf numFmtId="0" fontId="4" fillId="0" borderId="8" xfId="0" applyFont="1" applyFill="1" applyBorder="1" applyAlignment="1">
      <alignment horizontal="left" vertical="center" wrapText="1"/>
    </xf>
    <xf numFmtId="0" fontId="13" fillId="6" borderId="2"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165" fontId="45" fillId="6" borderId="2" xfId="0" applyNumberFormat="1" applyFont="1" applyFill="1" applyBorder="1" applyAlignment="1">
      <alignment horizontal="center" vertical="center" wrapText="1"/>
    </xf>
    <xf numFmtId="164" fontId="8" fillId="6" borderId="2" xfId="0" applyNumberFormat="1" applyFont="1" applyFill="1" applyBorder="1" applyAlignment="1">
      <alignment horizontal="center" vertical="center"/>
    </xf>
    <xf numFmtId="0" fontId="0" fillId="6" borderId="0" xfId="0" applyFill="1"/>
    <xf numFmtId="0" fontId="3"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6" fillId="6" borderId="2" xfId="0" applyNumberFormat="1" applyFont="1" applyFill="1" applyBorder="1" applyAlignment="1">
      <alignment horizontal="center" vertical="top" wrapText="1"/>
    </xf>
    <xf numFmtId="0" fontId="7" fillId="6" borderId="2" xfId="0" applyFont="1" applyFill="1" applyBorder="1" applyAlignment="1">
      <alignment horizontal="center" vertical="center" wrapText="1"/>
    </xf>
    <xf numFmtId="165" fontId="34" fillId="6" borderId="2" xfId="0" applyNumberFormat="1" applyFont="1" applyFill="1" applyBorder="1" applyAlignment="1">
      <alignment horizontal="center" vertical="center" wrapText="1"/>
    </xf>
    <xf numFmtId="0" fontId="3" fillId="3" borderId="32" xfId="0" applyFont="1" applyFill="1" applyBorder="1" applyAlignment="1">
      <alignment horizontal="left" vertical="center"/>
    </xf>
    <xf numFmtId="0" fontId="27" fillId="0" borderId="33" xfId="0" applyFont="1" applyBorder="1"/>
    <xf numFmtId="0" fontId="27" fillId="0" borderId="0" xfId="0" applyFont="1" applyBorder="1"/>
    <xf numFmtId="0" fontId="24" fillId="0" borderId="0" xfId="1" applyBorder="1"/>
    <xf numFmtId="0" fontId="31" fillId="3" borderId="0" xfId="0" applyFont="1" applyFill="1" applyBorder="1"/>
    <xf numFmtId="2" fontId="24" fillId="3" borderId="0" xfId="1" applyNumberFormat="1" applyFill="1" applyBorder="1" applyAlignment="1">
      <alignment horizontal="left" wrapText="1"/>
    </xf>
    <xf numFmtId="0" fontId="31" fillId="3" borderId="32" xfId="0" applyFont="1" applyFill="1" applyBorder="1"/>
    <xf numFmtId="2" fontId="24" fillId="3" borderId="32" xfId="1" applyNumberFormat="1" applyFill="1" applyBorder="1" applyAlignment="1">
      <alignment horizontal="left" vertical="top" wrapText="1"/>
    </xf>
    <xf numFmtId="0" fontId="0" fillId="3" borderId="32" xfId="0" applyFill="1" applyBorder="1"/>
    <xf numFmtId="0" fontId="2" fillId="2" borderId="14" xfId="0" applyFont="1" applyFill="1" applyBorder="1" applyAlignment="1">
      <alignment vertical="center" wrapText="1"/>
    </xf>
    <xf numFmtId="1" fontId="3" fillId="2" borderId="14" xfId="0" applyNumberFormat="1" applyFont="1" applyFill="1" applyBorder="1" applyAlignment="1">
      <alignment horizontal="center"/>
    </xf>
    <xf numFmtId="0" fontId="3" fillId="2" borderId="14" xfId="0" applyFont="1" applyFill="1" applyBorder="1"/>
    <xf numFmtId="164" fontId="10" fillId="2" borderId="14" xfId="1" applyNumberFormat="1" applyFont="1" applyFill="1" applyBorder="1" applyAlignment="1">
      <alignment horizontal="left" vertical="center"/>
    </xf>
    <xf numFmtId="0" fontId="10" fillId="2" borderId="14" xfId="1" applyFont="1" applyFill="1" applyBorder="1" applyAlignment="1">
      <alignment horizontal="left" vertical="center"/>
    </xf>
    <xf numFmtId="0" fontId="3" fillId="2" borderId="14" xfId="0" applyFont="1" applyFill="1" applyBorder="1" applyAlignment="1">
      <alignment horizontal="left" wrapText="1"/>
    </xf>
    <xf numFmtId="0" fontId="22" fillId="2" borderId="8" xfId="0" applyFont="1" applyFill="1" applyBorder="1" applyAlignment="1">
      <alignment horizontal="center" vertical="center"/>
    </xf>
    <xf numFmtId="0" fontId="22" fillId="2" borderId="8" xfId="0" applyFont="1" applyFill="1" applyBorder="1" applyAlignment="1">
      <alignment horizontal="left" vertical="center"/>
    </xf>
    <xf numFmtId="0" fontId="3" fillId="2" borderId="24" xfId="0" applyFont="1" applyFill="1" applyBorder="1" applyAlignment="1"/>
    <xf numFmtId="0" fontId="3" fillId="0" borderId="8" xfId="0" applyFont="1" applyBorder="1" applyAlignment="1">
      <alignment horizontal="center" vertical="top" wrapText="1"/>
    </xf>
    <xf numFmtId="0" fontId="2"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43" fillId="0" borderId="16" xfId="0" applyFont="1" applyFill="1" applyBorder="1" applyAlignment="1">
      <alignment horizontal="center" vertical="center" wrapText="1"/>
    </xf>
    <xf numFmtId="0" fontId="33" fillId="5" borderId="8" xfId="0" applyFont="1" applyFill="1" applyBorder="1" applyAlignment="1">
      <alignment horizontal="center" vertical="center"/>
    </xf>
    <xf numFmtId="2" fontId="24" fillId="2" borderId="8" xfId="1" applyNumberFormat="1" applyFill="1" applyBorder="1" applyAlignment="1">
      <alignment vertical="center" wrapText="1"/>
    </xf>
    <xf numFmtId="0" fontId="3" fillId="2" borderId="38" xfId="0" applyFont="1" applyFill="1" applyBorder="1" applyAlignment="1">
      <alignment wrapText="1"/>
    </xf>
    <xf numFmtId="0" fontId="2" fillId="2" borderId="38" xfId="0" applyFont="1" applyFill="1" applyBorder="1" applyAlignment="1">
      <alignment horizontal="center" vertical="center" wrapText="1"/>
    </xf>
    <xf numFmtId="0" fontId="3" fillId="0" borderId="38" xfId="0" applyFont="1" applyFill="1" applyBorder="1" applyAlignment="1">
      <alignment horizontal="center" vertical="center" wrapText="1"/>
    </xf>
    <xf numFmtId="165" fontId="3" fillId="0" borderId="10" xfId="0" applyNumberFormat="1" applyFont="1" applyFill="1" applyBorder="1" applyAlignment="1">
      <alignment horizontal="center" vertical="center"/>
    </xf>
    <xf numFmtId="0" fontId="3" fillId="0" borderId="20" xfId="0" applyFont="1" applyFill="1" applyBorder="1" applyAlignment="1">
      <alignment horizontal="center" vertical="center" wrapText="1"/>
    </xf>
    <xf numFmtId="164" fontId="2" fillId="0" borderId="42" xfId="1" applyNumberFormat="1"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0" xfId="0" applyFont="1" applyFill="1" applyBorder="1" applyAlignment="1">
      <alignment vertical="center"/>
    </xf>
    <xf numFmtId="0" fontId="2" fillId="3" borderId="48" xfId="0" applyFont="1" applyFill="1" applyBorder="1" applyAlignment="1">
      <alignment horizontal="center" vertical="center" wrapText="1"/>
    </xf>
    <xf numFmtId="0" fontId="2" fillId="2" borderId="50" xfId="0" applyFont="1" applyFill="1" applyBorder="1" applyAlignment="1">
      <alignment vertical="center" wrapText="1"/>
    </xf>
    <xf numFmtId="0" fontId="2" fillId="2" borderId="50" xfId="0" applyFont="1" applyFill="1" applyBorder="1" applyAlignment="1">
      <alignment vertical="center"/>
    </xf>
    <xf numFmtId="0" fontId="3" fillId="0" borderId="51" xfId="0" applyFont="1" applyFill="1" applyBorder="1" applyAlignment="1">
      <alignment horizontal="center" vertical="center"/>
    </xf>
    <xf numFmtId="0" fontId="2" fillId="2" borderId="52" xfId="0" applyFont="1" applyFill="1" applyBorder="1" applyAlignment="1">
      <alignment vertical="center" wrapText="1"/>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2" fillId="2" borderId="57" xfId="0" applyFont="1" applyFill="1" applyBorder="1" applyAlignment="1">
      <alignment vertical="center"/>
    </xf>
    <xf numFmtId="0" fontId="3" fillId="0" borderId="20" xfId="0" applyFont="1" applyFill="1" applyBorder="1" applyAlignment="1">
      <alignment horizontal="left" vertical="center" wrapText="1"/>
    </xf>
    <xf numFmtId="165" fontId="3" fillId="3" borderId="10" xfId="0" applyNumberFormat="1" applyFont="1" applyFill="1" applyBorder="1" applyAlignment="1">
      <alignment horizontal="center" vertical="center"/>
    </xf>
    <xf numFmtId="0" fontId="24" fillId="3" borderId="38" xfId="1" applyFill="1" applyBorder="1" applyAlignment="1">
      <alignment horizontal="left" vertical="center" wrapText="1"/>
    </xf>
    <xf numFmtId="164" fontId="2" fillId="3" borderId="42" xfId="1"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2" fontId="3" fillId="0" borderId="10" xfId="0" applyNumberFormat="1" applyFont="1" applyFill="1" applyBorder="1" applyAlignment="1">
      <alignment horizontal="center" vertical="center"/>
    </xf>
    <xf numFmtId="0" fontId="24" fillId="3" borderId="40" xfId="1" applyFill="1" applyBorder="1" applyAlignment="1">
      <alignment horizontal="left" vertical="center" wrapText="1"/>
    </xf>
    <xf numFmtId="0" fontId="3" fillId="3" borderId="0" xfId="0" applyFont="1" applyFill="1" applyAlignment="1">
      <alignment horizontal="center"/>
    </xf>
    <xf numFmtId="0" fontId="2" fillId="3" borderId="8" xfId="0" applyFont="1" applyFill="1" applyBorder="1" applyAlignment="1">
      <alignment horizontal="center" vertical="center" wrapText="1"/>
    </xf>
    <xf numFmtId="0" fontId="3" fillId="3" borderId="20" xfId="0" applyFont="1" applyFill="1" applyBorder="1" applyAlignment="1">
      <alignment horizontal="center" vertical="center"/>
    </xf>
    <xf numFmtId="164" fontId="2" fillId="3" borderId="43" xfId="1" applyNumberFormat="1" applyFont="1" applyFill="1" applyBorder="1" applyAlignment="1">
      <alignment horizontal="center" vertical="center"/>
    </xf>
    <xf numFmtId="1" fontId="3" fillId="3" borderId="39" xfId="0" applyNumberFormat="1" applyFont="1" applyFill="1" applyBorder="1" applyAlignment="1">
      <alignment horizontal="center" vertical="center"/>
    </xf>
    <xf numFmtId="165" fontId="3" fillId="3" borderId="44" xfId="0" applyNumberFormat="1" applyFont="1" applyFill="1" applyBorder="1" applyAlignment="1">
      <alignment horizontal="center" vertical="center"/>
    </xf>
    <xf numFmtId="0" fontId="3" fillId="3" borderId="45" xfId="0" applyFont="1" applyFill="1" applyBorder="1" applyAlignment="1">
      <alignment horizontal="center" vertical="center" wrapText="1"/>
    </xf>
    <xf numFmtId="0" fontId="29" fillId="3" borderId="0" xfId="0" applyFont="1" applyFill="1" applyBorder="1" applyAlignment="1">
      <alignment wrapText="1"/>
    </xf>
    <xf numFmtId="0" fontId="56" fillId="3" borderId="0" xfId="0" applyFont="1" applyFill="1" applyAlignment="1">
      <alignment horizontal="left" vertical="center"/>
    </xf>
    <xf numFmtId="49" fontId="11"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21" fillId="6" borderId="2" xfId="0" applyFont="1" applyFill="1" applyBorder="1" applyAlignment="1">
      <alignment horizontal="center" vertical="center" wrapText="1"/>
    </xf>
    <xf numFmtId="165" fontId="47" fillId="6" borderId="2" xfId="0" applyNumberFormat="1" applyFont="1" applyFill="1" applyBorder="1" applyAlignment="1">
      <alignment horizontal="center" vertical="center" wrapText="1"/>
    </xf>
    <xf numFmtId="0" fontId="55" fillId="3" borderId="0" xfId="0" applyFont="1" applyFill="1" applyAlignment="1">
      <alignment horizontal="left" vertical="center"/>
    </xf>
    <xf numFmtId="0" fontId="2" fillId="3" borderId="59" xfId="0" applyFont="1" applyFill="1" applyBorder="1" applyAlignment="1">
      <alignment horizontal="center" vertical="top" wrapText="1"/>
    </xf>
    <xf numFmtId="9" fontId="4" fillId="3" borderId="20" xfId="0" applyNumberFormat="1" applyFont="1" applyFill="1" applyBorder="1" applyAlignment="1">
      <alignment horizontal="center" vertical="center" wrapText="1"/>
    </xf>
    <xf numFmtId="0" fontId="4" fillId="3" borderId="20" xfId="0" applyFont="1" applyFill="1" applyBorder="1" applyAlignment="1">
      <alignment horizontal="center" vertical="center" wrapText="1"/>
    </xf>
    <xf numFmtId="0" fontId="2" fillId="2" borderId="20" xfId="0" applyFont="1" applyFill="1" applyBorder="1" applyAlignment="1">
      <alignment horizontal="center" vertical="center" wrapText="1"/>
    </xf>
    <xf numFmtId="9" fontId="3" fillId="0" borderId="20" xfId="9" applyFont="1" applyFill="1" applyBorder="1" applyAlignment="1">
      <alignment horizontal="left" vertical="center"/>
    </xf>
    <xf numFmtId="9" fontId="2" fillId="2" borderId="20" xfId="9" applyFont="1" applyFill="1" applyBorder="1" applyAlignment="1">
      <alignment vertical="center"/>
    </xf>
    <xf numFmtId="9" fontId="3" fillId="3" borderId="20" xfId="9" applyFont="1" applyFill="1" applyBorder="1" applyAlignment="1">
      <alignment horizontal="left" vertical="center"/>
    </xf>
    <xf numFmtId="9" fontId="3" fillId="0" borderId="45" xfId="9" applyFont="1" applyFill="1" applyBorder="1" applyAlignment="1">
      <alignment horizontal="left" vertical="center"/>
    </xf>
    <xf numFmtId="0" fontId="2" fillId="3" borderId="47" xfId="0" applyFont="1" applyFill="1" applyBorder="1" applyAlignment="1">
      <alignment horizontal="center" vertical="center" wrapText="1"/>
    </xf>
    <xf numFmtId="0" fontId="4" fillId="0" borderId="47" xfId="0" applyFont="1" applyFill="1" applyBorder="1" applyAlignment="1">
      <alignment vertical="center" wrapText="1"/>
    </xf>
    <xf numFmtId="0" fontId="2" fillId="2" borderId="60" xfId="0" applyFont="1" applyFill="1" applyBorder="1" applyAlignment="1">
      <alignment vertical="center" wrapText="1"/>
    </xf>
    <xf numFmtId="0" fontId="3" fillId="2" borderId="47" xfId="0" applyFont="1" applyFill="1" applyBorder="1" applyAlignment="1">
      <alignment wrapText="1"/>
    </xf>
    <xf numFmtId="1" fontId="3" fillId="2" borderId="47" xfId="0" applyNumberFormat="1" applyFont="1" applyFill="1" applyBorder="1" applyAlignment="1">
      <alignment horizontal="center"/>
    </xf>
    <xf numFmtId="0" fontId="3" fillId="2" borderId="47" xfId="0" applyFont="1" applyFill="1" applyBorder="1"/>
    <xf numFmtId="164" fontId="10" fillId="2" borderId="47" xfId="1" applyNumberFormat="1" applyFont="1" applyFill="1" applyBorder="1" applyAlignment="1">
      <alignment horizontal="left" vertical="center"/>
    </xf>
    <xf numFmtId="0" fontId="10" fillId="2" borderId="47" xfId="1" applyFont="1" applyFill="1" applyBorder="1" applyAlignment="1">
      <alignment horizontal="left" vertical="center"/>
    </xf>
    <xf numFmtId="0" fontId="3" fillId="0" borderId="47" xfId="0" applyFont="1" applyFill="1" applyBorder="1" applyAlignment="1">
      <alignment horizontal="left" vertical="top" wrapText="1"/>
    </xf>
    <xf numFmtId="1"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164" fontId="2" fillId="0" borderId="47" xfId="1" applyNumberFormat="1" applyFont="1" applyFill="1" applyBorder="1" applyAlignment="1">
      <alignment horizontal="center" vertical="center"/>
    </xf>
    <xf numFmtId="0" fontId="3" fillId="3" borderId="47" xfId="0" applyFont="1" applyFill="1" applyBorder="1" applyAlignment="1">
      <alignment horizontal="center" vertical="top" wrapText="1"/>
    </xf>
    <xf numFmtId="0" fontId="24" fillId="3" borderId="47" xfId="1" applyFill="1" applyBorder="1" applyAlignment="1">
      <alignment horizontal="center" vertical="top" wrapText="1"/>
    </xf>
    <xf numFmtId="0" fontId="3" fillId="3" borderId="47" xfId="0" applyFont="1" applyFill="1" applyBorder="1" applyAlignment="1">
      <alignment horizontal="left" vertical="top" wrapText="1"/>
    </xf>
    <xf numFmtId="1" fontId="3" fillId="3" borderId="47" xfId="0" applyNumberFormat="1" applyFont="1" applyFill="1" applyBorder="1" applyAlignment="1">
      <alignment horizontal="center" vertical="center"/>
    </xf>
    <xf numFmtId="0" fontId="3" fillId="3" borderId="47" xfId="0" applyFont="1" applyFill="1" applyBorder="1" applyAlignment="1">
      <alignment horizontal="center" vertical="center"/>
    </xf>
    <xf numFmtId="164" fontId="2" fillId="3" borderId="47" xfId="1" applyNumberFormat="1" applyFont="1" applyFill="1" applyBorder="1" applyAlignment="1">
      <alignment horizontal="center" vertical="center"/>
    </xf>
    <xf numFmtId="0" fontId="24" fillId="0" borderId="47" xfId="1" applyFill="1" applyBorder="1" applyAlignment="1">
      <alignment horizontal="center" vertical="top" wrapText="1"/>
    </xf>
    <xf numFmtId="0" fontId="2" fillId="2" borderId="60" xfId="0" applyFont="1" applyFill="1" applyBorder="1" applyAlignment="1">
      <alignment vertical="center"/>
    </xf>
    <xf numFmtId="0" fontId="2" fillId="2" borderId="47" xfId="0" applyFont="1" applyFill="1" applyBorder="1" applyAlignment="1">
      <alignment horizontal="left" vertical="top" wrapText="1"/>
    </xf>
    <xf numFmtId="165" fontId="3" fillId="2" borderId="47" xfId="0" applyNumberFormat="1" applyFont="1" applyFill="1" applyBorder="1" applyAlignment="1">
      <alignment horizontal="center" vertical="center"/>
    </xf>
    <xf numFmtId="0" fontId="2" fillId="2" borderId="47" xfId="0" applyFont="1" applyFill="1" applyBorder="1" applyAlignment="1">
      <alignment horizontal="center" vertical="center" wrapText="1"/>
    </xf>
    <xf numFmtId="0" fontId="2" fillId="2" borderId="47" xfId="0" applyFont="1" applyFill="1" applyBorder="1" applyAlignment="1">
      <alignment horizontal="center" vertical="top" wrapText="1"/>
    </xf>
    <xf numFmtId="0" fontId="10" fillId="2" borderId="47" xfId="0" applyFont="1" applyFill="1" applyBorder="1" applyAlignment="1">
      <alignment horizontal="center" vertical="top" wrapText="1"/>
    </xf>
    <xf numFmtId="0" fontId="3" fillId="0" borderId="47" xfId="0" applyFont="1" applyFill="1" applyBorder="1" applyAlignment="1">
      <alignment horizontal="center" vertical="top" wrapText="1"/>
    </xf>
    <xf numFmtId="0" fontId="24" fillId="0" borderId="47" xfId="1" applyFill="1" applyBorder="1" applyAlignment="1">
      <alignment horizontal="center" wrapText="1"/>
    </xf>
    <xf numFmtId="0" fontId="2" fillId="3" borderId="61"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3" fillId="2" borderId="20" xfId="0" applyFont="1" applyFill="1" applyBorder="1" applyAlignment="1">
      <alignment wrapText="1"/>
    </xf>
    <xf numFmtId="0" fontId="3" fillId="3" borderId="20" xfId="0" applyFont="1" applyFill="1" applyBorder="1" applyAlignment="1">
      <alignment horizontal="left" vertical="center"/>
    </xf>
    <xf numFmtId="0" fontId="3" fillId="0" borderId="20" xfId="0" applyFont="1" applyFill="1" applyBorder="1" applyAlignment="1">
      <alignment horizontal="left" vertical="center"/>
    </xf>
    <xf numFmtId="0" fontId="2" fillId="2" borderId="20" xfId="0" applyFont="1" applyFill="1" applyBorder="1" applyAlignment="1">
      <alignment horizontal="left" vertical="center"/>
    </xf>
    <xf numFmtId="0" fontId="3" fillId="3" borderId="45" xfId="0" applyFont="1" applyFill="1" applyBorder="1" applyAlignment="1">
      <alignment horizontal="left" vertical="center"/>
    </xf>
    <xf numFmtId="1" fontId="8" fillId="7" borderId="2" xfId="0" applyNumberFormat="1" applyFont="1" applyFill="1" applyBorder="1" applyAlignment="1">
      <alignment horizontal="center" vertical="center" wrapText="1"/>
    </xf>
    <xf numFmtId="165" fontId="8" fillId="7" borderId="2" xfId="0" applyNumberFormat="1" applyFont="1" applyFill="1" applyBorder="1" applyAlignment="1">
      <alignment horizontal="center" vertical="center" wrapText="1"/>
    </xf>
    <xf numFmtId="165" fontId="11" fillId="7" borderId="2" xfId="0" applyNumberFormat="1" applyFont="1" applyFill="1" applyBorder="1" applyAlignment="1">
      <alignment horizontal="center" vertical="center" wrapText="1"/>
    </xf>
    <xf numFmtId="165" fontId="6" fillId="7" borderId="2" xfId="0" applyNumberFormat="1" applyFont="1" applyFill="1" applyBorder="1" applyAlignment="1">
      <alignment horizontal="center" vertical="center" wrapText="1"/>
    </xf>
    <xf numFmtId="165" fontId="6" fillId="7" borderId="2" xfId="4" applyNumberFormat="1" applyFont="1" applyFill="1" applyBorder="1" applyAlignment="1">
      <alignment horizontal="center" vertical="center"/>
    </xf>
    <xf numFmtId="165" fontId="35" fillId="7" borderId="2" xfId="0" applyNumberFormat="1" applyFont="1" applyFill="1" applyBorder="1" applyAlignment="1">
      <alignment horizontal="center" vertical="center" wrapText="1"/>
    </xf>
    <xf numFmtId="0" fontId="57" fillId="7" borderId="2" xfId="0" quotePrefix="1" applyFont="1" applyFill="1" applyBorder="1" applyAlignment="1">
      <alignment horizontal="center" vertical="center"/>
    </xf>
    <xf numFmtId="0" fontId="57" fillId="7" borderId="2" xfId="0" applyFont="1" applyFill="1" applyBorder="1" applyAlignment="1">
      <alignment horizontal="center" vertical="center"/>
    </xf>
    <xf numFmtId="0" fontId="3" fillId="0" borderId="20" xfId="0" applyFont="1" applyFill="1" applyBorder="1" applyAlignment="1">
      <alignment horizontal="center" vertical="center"/>
    </xf>
    <xf numFmtId="0" fontId="39" fillId="0" borderId="8" xfId="0" applyFont="1" applyFill="1" applyBorder="1" applyAlignment="1">
      <alignment horizontal="center" vertical="center"/>
    </xf>
    <xf numFmtId="0" fontId="24" fillId="0" borderId="8" xfId="1" applyFill="1" applyBorder="1" applyAlignment="1">
      <alignment vertical="top" wrapText="1"/>
    </xf>
    <xf numFmtId="0" fontId="3" fillId="0" borderId="8" xfId="0" applyFont="1" applyFill="1" applyBorder="1" applyAlignment="1">
      <alignment horizontal="left" vertical="top" wrapText="1"/>
    </xf>
    <xf numFmtId="49" fontId="3" fillId="0" borderId="8" xfId="0" applyNumberFormat="1" applyFont="1" applyFill="1" applyBorder="1" applyAlignment="1">
      <alignment horizontal="left" vertical="top" wrapText="1"/>
    </xf>
    <xf numFmtId="0" fontId="24" fillId="3" borderId="8" xfId="1" applyFill="1" applyBorder="1" applyAlignment="1">
      <alignment wrapText="1"/>
    </xf>
    <xf numFmtId="0" fontId="24" fillId="3" borderId="8" xfId="1" applyFill="1" applyBorder="1" applyAlignment="1">
      <alignment horizontal="left" vertical="top" wrapText="1"/>
    </xf>
    <xf numFmtId="49" fontId="24" fillId="0" borderId="38" xfId="1" applyNumberFormat="1" applyFill="1" applyBorder="1" applyAlignment="1">
      <alignment horizontal="left" vertical="center" wrapText="1"/>
    </xf>
    <xf numFmtId="0" fontId="3" fillId="0" borderId="47" xfId="0" applyFont="1" applyFill="1" applyBorder="1" applyAlignment="1">
      <alignment horizontal="left" vertical="center" wrapText="1"/>
    </xf>
    <xf numFmtId="0" fontId="24" fillId="0" borderId="38" xfId="1" applyFill="1" applyBorder="1" applyAlignment="1">
      <alignment horizontal="left" vertical="center" wrapText="1"/>
    </xf>
    <xf numFmtId="0" fontId="26" fillId="0" borderId="0" xfId="0" applyFont="1" applyFill="1" applyBorder="1"/>
    <xf numFmtId="164" fontId="2" fillId="0" borderId="43" xfId="1" applyNumberFormat="1" applyFont="1" applyFill="1" applyBorder="1" applyAlignment="1">
      <alignment horizontal="center" vertical="center"/>
    </xf>
    <xf numFmtId="0" fontId="24" fillId="0" borderId="0" xfId="1" applyFill="1" applyAlignment="1">
      <alignment horizontal="justify" vertical="center"/>
    </xf>
    <xf numFmtId="164" fontId="2" fillId="0" borderId="41" xfId="1" applyNumberFormat="1" applyFont="1" applyFill="1" applyBorder="1" applyAlignment="1">
      <alignment horizontal="center" vertical="center"/>
    </xf>
    <xf numFmtId="0" fontId="3" fillId="0" borderId="47" xfId="0" applyFont="1" applyFill="1" applyBorder="1" applyAlignment="1">
      <alignment horizontal="center" vertical="center" wrapText="1"/>
    </xf>
    <xf numFmtId="0" fontId="24" fillId="0" borderId="58" xfId="1" applyFill="1" applyBorder="1" applyAlignment="1">
      <alignment wrapText="1"/>
    </xf>
    <xf numFmtId="0" fontId="3" fillId="2" borderId="0" xfId="0" applyFont="1" applyFill="1" applyBorder="1" applyAlignment="1">
      <alignment wrapText="1"/>
    </xf>
    <xf numFmtId="14" fontId="3" fillId="0" borderId="0" xfId="0" applyNumberFormat="1" applyFont="1" applyFill="1"/>
    <xf numFmtId="166" fontId="3" fillId="0" borderId="0" xfId="0" applyNumberFormat="1" applyFont="1" applyFill="1"/>
    <xf numFmtId="1" fontId="8" fillId="0" borderId="2" xfId="0" applyNumberFormat="1" applyFont="1" applyFill="1" applyBorder="1" applyAlignment="1">
      <alignment horizontal="center" vertical="center" wrapText="1"/>
    </xf>
    <xf numFmtId="165" fontId="8" fillId="0" borderId="2" xfId="0" applyNumberFormat="1" applyFont="1" applyFill="1" applyBorder="1" applyAlignment="1">
      <alignment horizontal="center" vertical="center" wrapText="1"/>
    </xf>
    <xf numFmtId="165" fontId="11"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6" fillId="0" borderId="2" xfId="4" applyNumberFormat="1" applyFont="1" applyFill="1" applyBorder="1" applyAlignment="1">
      <alignment horizontal="center" vertical="center"/>
    </xf>
    <xf numFmtId="165" fontId="35" fillId="0" borderId="2" xfId="0" applyNumberFormat="1" applyFont="1" applyFill="1" applyBorder="1" applyAlignment="1">
      <alignment horizontal="center" vertical="center" wrapText="1"/>
    </xf>
    <xf numFmtId="0" fontId="57" fillId="0" borderId="2" xfId="0" quotePrefix="1" applyFont="1" applyFill="1" applyBorder="1" applyAlignment="1">
      <alignment horizontal="center" vertical="center"/>
    </xf>
    <xf numFmtId="0" fontId="57" fillId="0" borderId="2" xfId="0" applyFont="1" applyFill="1" applyBorder="1" applyAlignment="1">
      <alignment horizontal="center" vertical="center"/>
    </xf>
    <xf numFmtId="0"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165" fontId="4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top" wrapText="1"/>
    </xf>
    <xf numFmtId="0" fontId="7" fillId="0" borderId="2" xfId="0" applyFont="1" applyFill="1" applyBorder="1" applyAlignment="1">
      <alignment horizontal="center" vertical="center" wrapText="1"/>
    </xf>
    <xf numFmtId="165" fontId="34"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65" fontId="47" fillId="0" borderId="2" xfId="0" applyNumberFormat="1" applyFont="1" applyFill="1" applyBorder="1" applyAlignment="1">
      <alignment horizontal="center" vertical="center" wrapText="1"/>
    </xf>
    <xf numFmtId="0" fontId="58" fillId="0" borderId="0" xfId="0" applyFont="1" applyFill="1" applyAlignment="1">
      <alignment vertical="top" wrapText="1"/>
    </xf>
    <xf numFmtId="0" fontId="58" fillId="0" borderId="0" xfId="0" applyFont="1" applyFill="1" applyAlignment="1">
      <alignment vertical="top"/>
    </xf>
    <xf numFmtId="0" fontId="59" fillId="0" borderId="0" xfId="0" applyFont="1" applyFill="1"/>
    <xf numFmtId="49" fontId="33" fillId="4" borderId="8" xfId="0" applyNumberFormat="1" applyFont="1" applyFill="1" applyBorder="1" applyAlignment="1">
      <alignment horizontal="center" vertical="center"/>
    </xf>
    <xf numFmtId="0" fontId="28" fillId="3" borderId="8" xfId="0" applyFont="1" applyFill="1" applyBorder="1" applyAlignment="1">
      <alignment wrapText="1"/>
    </xf>
    <xf numFmtId="14" fontId="3" fillId="3" borderId="0" xfId="0" applyNumberFormat="1" applyFont="1" applyFill="1" applyAlignment="1">
      <alignment horizontal="center" vertical="center"/>
    </xf>
    <xf numFmtId="14" fontId="3" fillId="3" borderId="8" xfId="0" applyNumberFormat="1" applyFont="1" applyFill="1" applyBorder="1" applyAlignment="1">
      <alignment horizontal="center" vertical="center"/>
    </xf>
    <xf numFmtId="0" fontId="3" fillId="3" borderId="8" xfId="0"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5" fontId="3" fillId="3" borderId="8" xfId="0" applyNumberFormat="1" applyFont="1" applyFill="1" applyBorder="1" applyAlignment="1">
      <alignment horizontal="center" vertical="center"/>
    </xf>
    <xf numFmtId="164" fontId="2" fillId="3" borderId="8" xfId="1" applyNumberFormat="1" applyFont="1" applyFill="1" applyBorder="1" applyAlignment="1">
      <alignment horizontal="center" vertical="center"/>
    </xf>
    <xf numFmtId="14" fontId="24" fillId="3" borderId="8" xfId="1" applyNumberFormat="1" applyFill="1" applyBorder="1" applyAlignment="1">
      <alignment horizontal="center" vertical="center" wrapText="1"/>
    </xf>
    <xf numFmtId="14" fontId="24" fillId="3" borderId="8" xfId="1" applyNumberFormat="1" applyFill="1" applyBorder="1" applyAlignment="1">
      <alignment horizontal="left" vertical="center" wrapText="1"/>
    </xf>
    <xf numFmtId="0" fontId="24" fillId="3" borderId="8" xfId="1" applyFill="1" applyBorder="1" applyAlignment="1">
      <alignment horizontal="left"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14" fontId="24" fillId="0" borderId="8" xfId="1" applyNumberFormat="1" applyFill="1" applyBorder="1" applyAlignment="1">
      <alignment horizontal="center" vertical="center" wrapText="1"/>
    </xf>
    <xf numFmtId="14" fontId="3" fillId="0" borderId="8" xfId="0" applyNumberFormat="1" applyFont="1" applyFill="1" applyBorder="1" applyAlignment="1">
      <alignment horizontal="center" vertical="center" wrapText="1"/>
    </xf>
    <xf numFmtId="164" fontId="2" fillId="0" borderId="8" xfId="1" applyNumberFormat="1" applyFont="1" applyFill="1" applyBorder="1" applyAlignment="1">
      <alignment horizontal="center" vertical="center"/>
    </xf>
    <xf numFmtId="14" fontId="24" fillId="0" borderId="8" xfId="1" applyNumberFormat="1" applyFill="1" applyBorder="1" applyAlignment="1">
      <alignment horizontal="left" vertical="center" wrapText="1"/>
    </xf>
    <xf numFmtId="14" fontId="24" fillId="0" borderId="8" xfId="1" applyNumberFormat="1" applyFill="1" applyBorder="1" applyAlignment="1">
      <alignment horizontal="center" vertical="center"/>
    </xf>
    <xf numFmtId="14" fontId="3" fillId="0" borderId="8" xfId="0" applyNumberFormat="1" applyFont="1" applyFill="1" applyBorder="1" applyAlignment="1">
      <alignment horizontal="center" vertical="center"/>
    </xf>
    <xf numFmtId="0" fontId="24" fillId="0" borderId="8" xfId="1" applyFill="1" applyBorder="1" applyAlignment="1">
      <alignment horizontal="left" vertical="center" wrapText="1"/>
    </xf>
    <xf numFmtId="14" fontId="3" fillId="0" borderId="0" xfId="0" applyNumberFormat="1" applyFont="1" applyAlignment="1">
      <alignment wrapText="1"/>
    </xf>
    <xf numFmtId="0" fontId="28" fillId="0" borderId="8" xfId="0" applyFont="1" applyFill="1" applyBorder="1" applyAlignment="1">
      <alignment vertical="center"/>
    </xf>
    <xf numFmtId="0" fontId="28" fillId="0" borderId="8" xfId="0" applyFont="1" applyFill="1" applyBorder="1" applyAlignment="1">
      <alignment horizontal="left" vertical="center"/>
    </xf>
    <xf numFmtId="1" fontId="28" fillId="0" borderId="8" xfId="0" applyNumberFormat="1" applyFont="1" applyFill="1" applyBorder="1" applyAlignment="1">
      <alignment horizontal="center" vertical="center"/>
    </xf>
    <xf numFmtId="165" fontId="28" fillId="0" borderId="8" xfId="0" applyNumberFormat="1" applyFont="1" applyFill="1" applyBorder="1" applyAlignment="1">
      <alignment horizontal="center" vertical="center"/>
    </xf>
    <xf numFmtId="164" fontId="52" fillId="0" borderId="8" xfId="1" applyNumberFormat="1" applyFont="1" applyFill="1" applyBorder="1" applyAlignment="1">
      <alignment horizontal="center" vertical="center"/>
    </xf>
    <xf numFmtId="14" fontId="28" fillId="3" borderId="8" xfId="0" applyNumberFormat="1" applyFont="1" applyFill="1" applyBorder="1" applyAlignment="1">
      <alignment horizontal="center" vertical="center"/>
    </xf>
    <xf numFmtId="0" fontId="28" fillId="3" borderId="8" xfId="0" applyFont="1" applyFill="1" applyBorder="1" applyAlignment="1">
      <alignment horizontal="center" vertical="center" wrapText="1"/>
    </xf>
    <xf numFmtId="0" fontId="28" fillId="0" borderId="8" xfId="0" applyFont="1" applyFill="1" applyBorder="1" applyAlignment="1">
      <alignment horizontal="center" vertical="center"/>
    </xf>
    <xf numFmtId="14" fontId="60" fillId="0" borderId="8" xfId="1" applyNumberFormat="1" applyFont="1" applyFill="1" applyBorder="1" applyAlignment="1">
      <alignment horizontal="center" vertical="center"/>
    </xf>
    <xf numFmtId="14" fontId="28" fillId="0" borderId="8" xfId="0" applyNumberFormat="1" applyFont="1" applyFill="1" applyBorder="1" applyAlignment="1">
      <alignment horizontal="center" vertical="center"/>
    </xf>
    <xf numFmtId="14" fontId="28" fillId="0" borderId="8" xfId="1" applyNumberFormat="1" applyFont="1" applyFill="1" applyBorder="1" applyAlignment="1">
      <alignment horizontal="center" vertical="center"/>
    </xf>
    <xf numFmtId="14" fontId="28" fillId="0" borderId="8" xfId="0" applyNumberFormat="1" applyFont="1" applyFill="1" applyBorder="1" applyAlignment="1">
      <alignment horizontal="center" vertical="center" wrapText="1"/>
    </xf>
    <xf numFmtId="0" fontId="28" fillId="0" borderId="8" xfId="0" applyFont="1" applyFill="1" applyBorder="1" applyAlignment="1">
      <alignment horizontal="center" vertical="center" wrapText="1"/>
    </xf>
    <xf numFmtId="14" fontId="60" fillId="0" borderId="8" xfId="1" applyNumberFormat="1" applyFont="1" applyFill="1" applyBorder="1" applyAlignment="1">
      <alignment horizontal="center" vertical="center" wrapText="1"/>
    </xf>
    <xf numFmtId="14" fontId="3" fillId="0" borderId="0" xfId="0" applyNumberFormat="1" applyFont="1" applyFill="1" applyAlignment="1">
      <alignment horizontal="center" vertical="center"/>
    </xf>
    <xf numFmtId="0" fontId="24" fillId="0" borderId="8" xfId="1" applyFill="1" applyBorder="1" applyAlignment="1">
      <alignment horizontal="center" vertical="center" wrapText="1"/>
    </xf>
    <xf numFmtId="0" fontId="3" fillId="0" borderId="0" xfId="0" applyFont="1" applyFill="1" applyAlignment="1">
      <alignment horizontal="center" vertical="center" wrapText="1"/>
    </xf>
    <xf numFmtId="0" fontId="3" fillId="0" borderId="8"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4" fontId="3" fillId="0" borderId="8" xfId="0" applyNumberFormat="1" applyFont="1" applyFill="1" applyBorder="1" applyAlignment="1">
      <alignment horizontal="left" vertical="center"/>
    </xf>
    <xf numFmtId="0" fontId="3" fillId="0" borderId="8" xfId="0" applyFont="1" applyFill="1" applyBorder="1"/>
    <xf numFmtId="0" fontId="39" fillId="0" borderId="8" xfId="0" applyFont="1" applyFill="1" applyBorder="1" applyAlignment="1">
      <alignment horizontal="center" vertical="center" wrapText="1"/>
    </xf>
    <xf numFmtId="49" fontId="36" fillId="0" borderId="8" xfId="0" applyNumberFormat="1" applyFont="1" applyFill="1" applyBorder="1" applyAlignment="1">
      <alignment horizontal="left" vertical="center"/>
    </xf>
    <xf numFmtId="2" fontId="24" fillId="0" borderId="8" xfId="1" applyNumberFormat="1" applyFill="1" applyBorder="1" applyAlignment="1">
      <alignment horizontal="left" vertical="center" wrapText="1"/>
    </xf>
    <xf numFmtId="2" fontId="24" fillId="0" borderId="8" xfId="1" applyNumberFormat="1" applyFill="1" applyBorder="1" applyAlignment="1">
      <alignment vertical="center" wrapText="1"/>
    </xf>
    <xf numFmtId="49" fontId="24" fillId="0" borderId="8" xfId="1" applyNumberFormat="1" applyFill="1" applyBorder="1" applyAlignment="1">
      <alignment horizontal="left" vertical="center" wrapText="1"/>
    </xf>
    <xf numFmtId="0" fontId="24" fillId="0" borderId="8" xfId="1" applyFill="1" applyBorder="1" applyAlignment="1">
      <alignment vertical="center" wrapText="1"/>
    </xf>
    <xf numFmtId="2" fontId="24" fillId="0" borderId="14" xfId="1" applyNumberFormat="1" applyFill="1" applyBorder="1" applyAlignment="1">
      <alignment horizontal="left" vertical="center" wrapText="1"/>
    </xf>
    <xf numFmtId="0" fontId="24" fillId="0" borderId="8" xfId="1" applyFill="1" applyBorder="1" applyAlignment="1">
      <alignment horizontal="left" vertical="top" wrapText="1"/>
    </xf>
    <xf numFmtId="0" fontId="28" fillId="0" borderId="8" xfId="0" applyFont="1" applyFill="1" applyBorder="1" applyAlignment="1">
      <alignment horizontal="center" vertical="top" wrapText="1"/>
    </xf>
    <xf numFmtId="165" fontId="2" fillId="3" borderId="8" xfId="0" applyNumberFormat="1" applyFont="1" applyFill="1" applyBorder="1" applyAlignment="1">
      <alignment horizontal="center" vertical="center"/>
    </xf>
    <xf numFmtId="2" fontId="24" fillId="3" borderId="8" xfId="1" applyNumberFormat="1" applyFill="1" applyBorder="1" applyAlignment="1">
      <alignment vertical="center" wrapText="1"/>
    </xf>
    <xf numFmtId="49" fontId="24" fillId="3" borderId="8" xfId="1" applyNumberFormat="1" applyFill="1" applyBorder="1" applyAlignment="1">
      <alignment horizontal="left" vertical="center" wrapText="1"/>
    </xf>
    <xf numFmtId="0" fontId="3" fillId="0" borderId="8" xfId="0" applyFont="1" applyFill="1" applyBorder="1" applyAlignment="1">
      <alignment horizontal="center" vertical="center" wrapText="1"/>
    </xf>
    <xf numFmtId="0" fontId="24" fillId="3" borderId="8" xfId="1" applyFill="1" applyBorder="1" applyAlignment="1">
      <alignment vertical="center" wrapText="1"/>
    </xf>
    <xf numFmtId="2" fontId="24" fillId="3" borderId="8" xfId="1" applyNumberFormat="1" applyFill="1" applyBorder="1" applyAlignment="1">
      <alignment horizontal="left" vertical="center" wrapText="1"/>
    </xf>
    <xf numFmtId="0" fontId="28" fillId="0" borderId="8" xfId="0" applyFont="1" applyFill="1" applyBorder="1"/>
    <xf numFmtId="2" fontId="24" fillId="0" borderId="8" xfId="1" applyNumberFormat="1" applyFill="1" applyBorder="1" applyAlignment="1">
      <alignment vertical="center"/>
    </xf>
    <xf numFmtId="0" fontId="3" fillId="0" borderId="8" xfId="0" applyFont="1" applyFill="1" applyBorder="1" applyAlignment="1">
      <alignment vertical="center" wrapText="1"/>
    </xf>
    <xf numFmtId="1" fontId="3" fillId="0" borderId="8" xfId="0" applyNumberFormat="1" applyFont="1" applyFill="1" applyBorder="1" applyAlignment="1">
      <alignment horizontal="center" vertical="center" wrapText="1"/>
    </xf>
    <xf numFmtId="164" fontId="2" fillId="0" borderId="8" xfId="1"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3" fillId="3" borderId="8" xfId="0" applyFont="1" applyFill="1" applyBorder="1" applyAlignment="1">
      <alignment horizontal="left" vertical="center" wrapText="1"/>
    </xf>
    <xf numFmtId="164" fontId="2" fillId="3" borderId="8" xfId="1" applyNumberFormat="1" applyFont="1" applyFill="1" applyBorder="1" applyAlignment="1">
      <alignment horizontal="center" vertical="center" wrapText="1"/>
    </xf>
    <xf numFmtId="14" fontId="24" fillId="3" borderId="8" xfId="1" applyNumberFormat="1" applyFill="1" applyBorder="1" applyAlignment="1">
      <alignment horizontal="center" vertical="center"/>
    </xf>
    <xf numFmtId="0" fontId="39" fillId="3" borderId="8" xfId="0" applyFont="1" applyFill="1" applyBorder="1" applyAlignment="1">
      <alignment horizontal="center" vertical="center" wrapText="1"/>
    </xf>
    <xf numFmtId="0" fontId="24" fillId="3" borderId="8" xfId="1" applyFill="1" applyBorder="1" applyAlignment="1">
      <alignment horizontal="center" vertical="center" wrapText="1"/>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24" fillId="3" borderId="8" xfId="1" applyFill="1" applyBorder="1" applyAlignment="1">
      <alignment horizontal="center" wrapText="1"/>
    </xf>
    <xf numFmtId="0" fontId="24" fillId="3" borderId="8" xfId="1" applyFill="1" applyBorder="1" applyAlignment="1">
      <alignment horizontal="center"/>
    </xf>
    <xf numFmtId="0" fontId="3" fillId="3" borderId="8" xfId="0" applyFont="1" applyFill="1" applyBorder="1" applyAlignment="1">
      <alignment horizontal="center" vertical="center" wrapText="1"/>
    </xf>
    <xf numFmtId="1" fontId="3" fillId="3"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4" fillId="0" borderId="8" xfId="1" applyFill="1" applyBorder="1" applyAlignment="1">
      <alignment horizontal="center" wrapText="1"/>
    </xf>
    <xf numFmtId="0" fontId="3" fillId="0" borderId="8" xfId="0" applyFont="1" applyFill="1" applyBorder="1" applyAlignment="1">
      <alignment horizontal="center" vertical="center" wrapText="1"/>
    </xf>
    <xf numFmtId="0" fontId="24" fillId="0" borderId="8" xfId="1" applyFill="1" applyBorder="1" applyAlignment="1">
      <alignment horizontal="center"/>
    </xf>
    <xf numFmtId="0" fontId="3" fillId="0" borderId="8" xfId="0" applyFont="1" applyFill="1" applyBorder="1" applyAlignment="1">
      <alignment horizontal="center" vertical="center" wrapText="1"/>
    </xf>
    <xf numFmtId="9" fontId="3" fillId="0" borderId="8" xfId="0" applyNumberFormat="1" applyFont="1" applyFill="1" applyBorder="1" applyAlignment="1">
      <alignment horizontal="left" vertical="top" wrapText="1"/>
    </xf>
    <xf numFmtId="49" fontId="39" fillId="0" borderId="8" xfId="0" applyNumberFormat="1" applyFont="1" applyFill="1" applyBorder="1" applyAlignment="1">
      <alignment horizontal="left" vertical="top" wrapText="1"/>
    </xf>
    <xf numFmtId="0" fontId="24" fillId="0" borderId="8" xfId="1" applyFill="1" applyBorder="1" applyAlignment="1">
      <alignment horizontal="center" vertical="top" wrapText="1"/>
    </xf>
    <xf numFmtId="49" fontId="28" fillId="0" borderId="8" xfId="0" applyNumberFormat="1" applyFont="1" applyFill="1" applyBorder="1" applyAlignment="1">
      <alignment horizontal="left" vertical="top" wrapText="1"/>
    </xf>
    <xf numFmtId="0" fontId="3" fillId="0" borderId="8" xfId="0" applyFont="1" applyFill="1" applyBorder="1" applyAlignment="1">
      <alignment horizontal="center" vertical="center" wrapText="1"/>
    </xf>
    <xf numFmtId="0" fontId="0" fillId="0" borderId="8" xfId="0" applyFill="1" applyBorder="1"/>
    <xf numFmtId="49" fontId="3" fillId="0" borderId="8" xfId="0" applyNumberFormat="1" applyFont="1" applyFill="1" applyBorder="1" applyAlignment="1">
      <alignment horizontal="center" vertical="top" wrapText="1"/>
    </xf>
    <xf numFmtId="165" fontId="2" fillId="0" borderId="8" xfId="0" applyNumberFormat="1" applyFont="1" applyFill="1" applyBorder="1" applyAlignment="1">
      <alignment horizontal="center" vertical="center" wrapText="1"/>
    </xf>
    <xf numFmtId="0" fontId="32" fillId="0" borderId="8" xfId="0" applyFont="1" applyFill="1" applyBorder="1"/>
    <xf numFmtId="2" fontId="24" fillId="0" borderId="8" xfId="1" applyNumberFormat="1" applyFill="1" applyBorder="1" applyAlignment="1">
      <alignment horizontal="left" vertical="top" wrapText="1"/>
    </xf>
    <xf numFmtId="0" fontId="26" fillId="0" borderId="8" xfId="0" applyFont="1" applyFill="1" applyBorder="1"/>
    <xf numFmtId="2" fontId="24" fillId="0" borderId="8" xfId="1" applyNumberFormat="1" applyFill="1" applyBorder="1" applyAlignment="1">
      <alignment horizontal="center" vertical="top" wrapText="1"/>
    </xf>
    <xf numFmtId="0" fontId="3" fillId="3" borderId="8" xfId="0" applyFont="1" applyFill="1" applyBorder="1" applyAlignment="1">
      <alignment horizontal="center" vertical="center" wrapText="1"/>
    </xf>
    <xf numFmtId="49" fontId="3" fillId="3" borderId="8" xfId="0" applyNumberFormat="1" applyFont="1" applyFill="1" applyBorder="1" applyAlignment="1">
      <alignment horizontal="left" vertical="top" wrapText="1"/>
    </xf>
    <xf numFmtId="49" fontId="3" fillId="3" borderId="8" xfId="0" applyNumberFormat="1" applyFont="1" applyFill="1" applyBorder="1" applyAlignment="1">
      <alignment horizontal="center" vertical="top" wrapText="1"/>
    </xf>
    <xf numFmtId="0" fontId="3" fillId="3" borderId="8" xfId="0" applyFont="1" applyFill="1" applyBorder="1" applyAlignment="1">
      <alignment horizontal="left" vertical="top" wrapText="1"/>
    </xf>
    <xf numFmtId="9" fontId="3" fillId="3" borderId="8" xfId="0" applyNumberFormat="1" applyFont="1" applyFill="1" applyBorder="1" applyAlignment="1">
      <alignment horizontal="left" vertical="top" wrapText="1"/>
    </xf>
    <xf numFmtId="0" fontId="3" fillId="0" borderId="8" xfId="0" applyFont="1" applyFill="1" applyBorder="1" applyAlignment="1">
      <alignment horizontal="center" vertical="center" wrapText="1"/>
    </xf>
    <xf numFmtId="49" fontId="39" fillId="0" borderId="8" xfId="0" applyNumberFormat="1" applyFont="1" applyFill="1" applyBorder="1" applyAlignment="1">
      <alignment horizontal="center" vertical="top" wrapText="1"/>
    </xf>
    <xf numFmtId="0" fontId="3" fillId="0" borderId="8" xfId="0" applyFont="1" applyFill="1" applyBorder="1" applyAlignment="1">
      <alignment vertical="top" wrapText="1"/>
    </xf>
    <xf numFmtId="0" fontId="3" fillId="0" borderId="8"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2" fontId="24" fillId="0" borderId="8" xfId="1" applyNumberFormat="1" applyFill="1" applyBorder="1" applyAlignment="1">
      <alignment horizontal="left" wrapText="1"/>
    </xf>
    <xf numFmtId="167" fontId="24" fillId="0" borderId="8" xfId="1" applyNumberFormat="1" applyFill="1" applyBorder="1" applyAlignment="1">
      <alignment horizontal="left" vertical="top" wrapText="1"/>
    </xf>
    <xf numFmtId="2" fontId="24" fillId="0" borderId="8" xfId="1" applyNumberFormat="1" applyFill="1" applyBorder="1" applyAlignment="1">
      <alignment horizontal="center" vertical="center" wrapText="1"/>
    </xf>
    <xf numFmtId="0" fontId="3" fillId="0" borderId="8" xfId="0" applyNumberFormat="1" applyFont="1" applyFill="1" applyBorder="1" applyAlignment="1">
      <alignment horizontal="left" vertical="top" wrapText="1"/>
    </xf>
    <xf numFmtId="2" fontId="24" fillId="0" borderId="8" xfId="1" applyNumberFormat="1" applyFill="1" applyBorder="1" applyAlignment="1">
      <alignment horizontal="center" wrapText="1"/>
    </xf>
    <xf numFmtId="0" fontId="29" fillId="0" borderId="0" xfId="0" applyFont="1" applyFill="1"/>
    <xf numFmtId="0" fontId="3" fillId="3" borderId="8" xfId="0" applyFont="1" applyFill="1" applyBorder="1" applyAlignment="1">
      <alignment horizontal="center" vertical="center" wrapText="1"/>
    </xf>
    <xf numFmtId="2" fontId="24" fillId="3" borderId="8" xfId="1" applyNumberFormat="1" applyFill="1" applyBorder="1" applyAlignment="1">
      <alignment horizontal="left" vertical="top" wrapText="1"/>
    </xf>
    <xf numFmtId="2" fontId="24" fillId="3" borderId="8" xfId="1" applyNumberFormat="1" applyFill="1" applyBorder="1" applyAlignment="1">
      <alignment horizontal="left" wrapText="1"/>
    </xf>
    <xf numFmtId="165" fontId="2" fillId="3" borderId="8" xfId="0" applyNumberFormat="1" applyFont="1" applyFill="1" applyBorder="1" applyAlignment="1">
      <alignment horizontal="center" vertical="center" wrapText="1"/>
    </xf>
    <xf numFmtId="0" fontId="24" fillId="3" borderId="8" xfId="1" applyFill="1" applyBorder="1"/>
    <xf numFmtId="0" fontId="31" fillId="0" borderId="8" xfId="0" applyFont="1" applyFill="1" applyBorder="1"/>
    <xf numFmtId="0" fontId="3" fillId="0" borderId="8" xfId="1" applyFont="1" applyFill="1" applyBorder="1" applyAlignment="1">
      <alignment horizontal="left" vertical="top" wrapText="1"/>
    </xf>
    <xf numFmtId="0" fontId="3" fillId="0" borderId="8" xfId="0" applyFont="1" applyFill="1" applyBorder="1" applyAlignment="1">
      <alignment horizontal="center" vertical="center" wrapText="1"/>
    </xf>
    <xf numFmtId="0" fontId="24" fillId="0" borderId="8" xfId="1" applyFill="1" applyBorder="1"/>
    <xf numFmtId="0" fontId="28" fillId="0" borderId="0" xfId="0" applyFont="1" applyFill="1" applyAlignment="1">
      <alignment wrapText="1"/>
    </xf>
    <xf numFmtId="0" fontId="3" fillId="0" borderId="8" xfId="0" applyFont="1" applyFill="1" applyBorder="1" applyAlignment="1">
      <alignment horizontal="center" vertical="center" wrapText="1"/>
    </xf>
    <xf numFmtId="0" fontId="0" fillId="0" borderId="0" xfId="0" applyFill="1" applyAlignment="1">
      <alignment wrapText="1"/>
    </xf>
    <xf numFmtId="0" fontId="3" fillId="0" borderId="8" xfId="0" applyFont="1" applyFill="1" applyBorder="1" applyAlignment="1">
      <alignment horizontal="center" vertical="center" wrapText="1"/>
    </xf>
    <xf numFmtId="0" fontId="24" fillId="0" borderId="19" xfId="1" applyFill="1" applyBorder="1" applyAlignment="1">
      <alignment vertical="top" wrapText="1"/>
    </xf>
    <xf numFmtId="0" fontId="3" fillId="3" borderId="20" xfId="0" applyFont="1" applyFill="1" applyBorder="1" applyAlignment="1">
      <alignment horizontal="center" vertical="center" wrapText="1"/>
    </xf>
    <xf numFmtId="0" fontId="3" fillId="3" borderId="47" xfId="0" applyFont="1" applyFill="1" applyBorder="1" applyAlignment="1">
      <alignment horizontal="center" vertical="center" wrapText="1"/>
    </xf>
    <xf numFmtId="2" fontId="24" fillId="0" borderId="47" xfId="1" applyNumberFormat="1" applyFill="1" applyBorder="1" applyAlignment="1">
      <alignment horizontal="center" vertical="top" wrapText="1"/>
    </xf>
    <xf numFmtId="0" fontId="24" fillId="0" borderId="0" xfId="1" applyFill="1" applyAlignment="1"/>
    <xf numFmtId="0" fontId="3" fillId="0" borderId="0" xfId="0" applyFont="1" applyFill="1" applyAlignment="1"/>
    <xf numFmtId="0" fontId="24" fillId="0" borderId="47" xfId="1" applyFill="1" applyBorder="1" applyAlignment="1">
      <alignment horizontal="center" vertical="center" wrapText="1"/>
    </xf>
    <xf numFmtId="0" fontId="3" fillId="3" borderId="20" xfId="0" applyFont="1" applyFill="1" applyBorder="1" applyAlignment="1">
      <alignment horizontal="left" vertical="center" wrapText="1"/>
    </xf>
    <xf numFmtId="0" fontId="24" fillId="3" borderId="58" xfId="1" applyFill="1" applyBorder="1" applyAlignment="1">
      <alignment vertical="center" wrapText="1"/>
    </xf>
    <xf numFmtId="0" fontId="24" fillId="3" borderId="8" xfId="1" applyFill="1" applyBorder="1" applyAlignment="1">
      <alignment vertical="top" wrapText="1"/>
    </xf>
    <xf numFmtId="0" fontId="54" fillId="3" borderId="58" xfId="0" applyFont="1" applyFill="1" applyBorder="1" applyAlignment="1">
      <alignment vertical="center" wrapText="1"/>
    </xf>
    <xf numFmtId="0" fontId="3" fillId="3" borderId="20" xfId="0" applyFont="1" applyFill="1" applyBorder="1" applyAlignment="1">
      <alignment horizontal="center" vertical="top" wrapText="1"/>
    </xf>
    <xf numFmtId="0" fontId="24" fillId="3" borderId="58" xfId="1" applyFill="1" applyBorder="1" applyAlignment="1">
      <alignment wrapText="1"/>
    </xf>
    <xf numFmtId="0" fontId="24" fillId="3" borderId="47" xfId="1" applyFill="1" applyBorder="1" applyAlignment="1">
      <alignment horizontal="center" wrapText="1"/>
    </xf>
    <xf numFmtId="0" fontId="3" fillId="3" borderId="0" xfId="0" applyFont="1" applyFill="1" applyAlignment="1">
      <alignment vertical="top" wrapText="1"/>
    </xf>
    <xf numFmtId="0" fontId="3" fillId="3" borderId="0" xfId="0" applyFont="1" applyFill="1" applyAlignment="1">
      <alignment horizontal="left" vertical="top" wrapText="1"/>
    </xf>
    <xf numFmtId="0" fontId="24" fillId="3" borderId="47" xfId="1" applyFill="1" applyBorder="1" applyAlignment="1">
      <alignment vertical="center" wrapText="1"/>
    </xf>
    <xf numFmtId="0" fontId="24" fillId="3" borderId="38" xfId="1" applyFill="1" applyBorder="1" applyAlignment="1">
      <alignment wrapText="1"/>
    </xf>
    <xf numFmtId="0" fontId="24" fillId="3" borderId="47" xfId="1" applyFill="1" applyBorder="1" applyAlignment="1">
      <alignment wrapText="1"/>
    </xf>
    <xf numFmtId="165" fontId="3" fillId="3" borderId="47" xfId="0" applyNumberFormat="1" applyFont="1" applyFill="1" applyBorder="1" applyAlignment="1">
      <alignment horizontal="center" vertical="center"/>
    </xf>
    <xf numFmtId="0" fontId="24" fillId="3" borderId="8" xfId="1" applyFill="1" applyBorder="1" applyAlignment="1">
      <alignment horizontal="center" vertical="top" wrapText="1"/>
    </xf>
    <xf numFmtId="0" fontId="24" fillId="3" borderId="38" xfId="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16" fontId="3" fillId="0" borderId="0" xfId="0" applyNumberFormat="1" applyFont="1" applyFill="1"/>
    <xf numFmtId="0" fontId="3" fillId="0" borderId="60" xfId="0" applyFont="1" applyFill="1" applyBorder="1" applyAlignment="1">
      <alignment vertical="center"/>
    </xf>
    <xf numFmtId="0" fontId="3" fillId="0" borderId="8" xfId="0" applyFont="1" applyFill="1" applyBorder="1" applyAlignment="1">
      <alignment horizontal="center" vertical="center" wrapText="1"/>
    </xf>
    <xf numFmtId="49" fontId="3" fillId="0" borderId="8" xfId="0" applyNumberFormat="1" applyFont="1" applyFill="1" applyBorder="1" applyAlignment="1">
      <alignment horizontal="center" vertical="center"/>
    </xf>
    <xf numFmtId="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165" fontId="3" fillId="0" borderId="47" xfId="0" applyNumberFormat="1" applyFont="1" applyFill="1" applyBorder="1" applyAlignment="1">
      <alignment horizontal="center" vertical="center"/>
    </xf>
    <xf numFmtId="49" fontId="3" fillId="4" borderId="8" xfId="0" applyNumberFormat="1" applyFont="1" applyFill="1" applyBorder="1" applyAlignment="1">
      <alignment horizontal="left" vertical="top"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8" fillId="6" borderId="2" xfId="0" applyFont="1" applyFill="1" applyBorder="1" applyAlignment="1">
      <alignment horizontal="center" vertical="top" wrapText="1"/>
    </xf>
    <xf numFmtId="49" fontId="8" fillId="6" borderId="2" xfId="0" applyNumberFormat="1" applyFont="1" applyFill="1" applyBorder="1" applyAlignment="1">
      <alignment horizontal="center" vertical="center" wrapText="1"/>
    </xf>
    <xf numFmtId="0" fontId="48" fillId="0" borderId="2" xfId="0" applyFont="1" applyBorder="1" applyAlignment="1">
      <alignment horizontal="center" vertical="center" wrapText="1"/>
    </xf>
    <xf numFmtId="49" fontId="8" fillId="3" borderId="2" xfId="0" applyNumberFormat="1"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48" fillId="0" borderId="2" xfId="0" applyFont="1" applyFill="1" applyBorder="1" applyAlignment="1">
      <alignment horizontal="center" vertical="top" wrapText="1"/>
    </xf>
    <xf numFmtId="49" fontId="8" fillId="0" borderId="2"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42" fillId="4" borderId="9" xfId="0" applyFont="1" applyFill="1" applyBorder="1" applyAlignment="1">
      <alignment horizontal="center" vertical="center" wrapText="1"/>
    </xf>
    <xf numFmtId="49" fontId="8" fillId="5" borderId="12"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0" fontId="8" fillId="5" borderId="9" xfId="0" applyFont="1" applyFill="1" applyBorder="1" applyAlignment="1">
      <alignment horizontal="center" vertical="center" wrapText="1"/>
    </xf>
    <xf numFmtId="0" fontId="50" fillId="5" borderId="9" xfId="0" applyFont="1" applyFill="1" applyBorder="1" applyAlignment="1">
      <alignment horizontal="center" vertical="center" wrapText="1"/>
    </xf>
    <xf numFmtId="49" fontId="35" fillId="5" borderId="9" xfId="0" applyNumberFormat="1" applyFont="1" applyFill="1" applyBorder="1" applyAlignment="1">
      <alignment horizontal="center" vertical="center" wrapText="1"/>
    </xf>
    <xf numFmtId="0" fontId="35" fillId="5" borderId="9" xfId="0" applyFont="1" applyFill="1" applyBorder="1" applyAlignment="1">
      <alignment horizontal="center" vertical="center" wrapText="1"/>
    </xf>
    <xf numFmtId="49" fontId="33" fillId="4" borderId="9" xfId="0" applyNumberFormat="1"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3" borderId="9" xfId="0" applyFont="1" applyFill="1" applyBorder="1" applyAlignment="1">
      <alignment horizontal="center" vertical="center" wrapText="1"/>
    </xf>
    <xf numFmtId="49" fontId="35" fillId="5" borderId="12" xfId="0" applyNumberFormat="1" applyFont="1" applyFill="1" applyBorder="1" applyAlignment="1">
      <alignment horizontal="center" vertical="center" wrapText="1"/>
    </xf>
    <xf numFmtId="49" fontId="35" fillId="5" borderId="13" xfId="0" applyNumberFormat="1" applyFont="1" applyFill="1" applyBorder="1" applyAlignment="1">
      <alignment horizontal="center" vertical="center" wrapText="1"/>
    </xf>
    <xf numFmtId="49" fontId="49" fillId="0" borderId="0" xfId="0" applyNumberFormat="1" applyFont="1" applyAlignment="1">
      <alignment horizontal="center" vertical="center" wrapText="1"/>
    </xf>
    <xf numFmtId="0" fontId="49" fillId="0" borderId="0" xfId="0" applyFont="1" applyAlignment="1">
      <alignment horizontal="center" vertical="center"/>
    </xf>
    <xf numFmtId="4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0" fontId="35" fillId="0" borderId="0" xfId="0" applyFont="1" applyAlignment="1">
      <alignment horizontal="center" vertical="center" wrapText="1"/>
    </xf>
    <xf numFmtId="0" fontId="3" fillId="3" borderId="1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7" fillId="0" borderId="23" xfId="0" applyFont="1" applyBorder="1" applyAlignment="1">
      <alignment horizontal="left"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7" fillId="0" borderId="0" xfId="0" applyFont="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5" fillId="0" borderId="23"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left" vertical="top" wrapText="1"/>
    </xf>
    <xf numFmtId="0" fontId="8" fillId="0" borderId="0" xfId="0" applyFont="1" applyBorder="1" applyAlignment="1">
      <alignment horizontal="center" vertical="center"/>
    </xf>
    <xf numFmtId="0" fontId="3" fillId="0" borderId="8" xfId="0" applyFont="1" applyBorder="1" applyAlignment="1">
      <alignment horizontal="center"/>
    </xf>
    <xf numFmtId="1" fontId="3" fillId="3" borderId="8"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left" vertical="center" wrapText="1"/>
    </xf>
    <xf numFmtId="0" fontId="6" fillId="0" borderId="23" xfId="0" applyFont="1" applyBorder="1" applyAlignment="1">
      <alignment horizontal="left" vertical="center" wrapText="1"/>
    </xf>
    <xf numFmtId="0" fontId="3" fillId="0" borderId="23" xfId="0" applyFont="1" applyBorder="1" applyAlignment="1">
      <alignment horizontal="left" vertical="top" wrapText="1"/>
    </xf>
    <xf numFmtId="0" fontId="3" fillId="0" borderId="8" xfId="0" applyFont="1" applyBorder="1" applyAlignment="1">
      <alignment horizontal="center" wrapText="1"/>
    </xf>
    <xf numFmtId="0" fontId="3" fillId="0" borderId="23" xfId="0" applyFont="1" applyBorder="1" applyAlignment="1">
      <alignment horizontal="left" vertical="center" wrapText="1"/>
    </xf>
    <xf numFmtId="0" fontId="35" fillId="0" borderId="0" xfId="0" applyFont="1" applyAlignment="1">
      <alignment horizontal="center" vertical="top" wrapText="1"/>
    </xf>
    <xf numFmtId="0" fontId="0" fillId="0" borderId="21" xfId="0" applyFont="1" applyBorder="1" applyAlignment="1">
      <alignment horizontal="center" vertical="center" wrapText="1"/>
    </xf>
    <xf numFmtId="0" fontId="0"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3" fillId="3" borderId="24"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9" xfId="0" applyBorder="1" applyAlignment="1">
      <alignment horizontal="center" vertical="center" wrapText="1"/>
    </xf>
    <xf numFmtId="0" fontId="3" fillId="0" borderId="0" xfId="0" applyFont="1" applyBorder="1" applyAlignment="1">
      <alignment horizontal="center" vertical="top" wrapText="1"/>
    </xf>
    <xf numFmtId="0" fontId="2" fillId="3" borderId="34" xfId="0" applyFont="1" applyFill="1" applyBorder="1" applyAlignment="1">
      <alignment horizontal="center" vertical="center" wrapText="1"/>
    </xf>
    <xf numFmtId="0" fontId="2"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7" fillId="0" borderId="23" xfId="0" applyFont="1" applyBorder="1" applyAlignment="1">
      <alignment horizontal="left" vertical="top" wrapText="1"/>
    </xf>
    <xf numFmtId="0" fontId="0" fillId="0" borderId="0" xfId="0" applyAlignment="1"/>
    <xf numFmtId="0" fontId="34" fillId="0" borderId="0" xfId="0" applyFont="1" applyBorder="1" applyAlignment="1">
      <alignment horizontal="left" vertical="top" wrapText="1"/>
    </xf>
    <xf numFmtId="0" fontId="51" fillId="0" borderId="0" xfId="0" applyFont="1" applyBorder="1" applyAlignment="1">
      <alignment horizontal="left" vertical="top" wrapText="1"/>
    </xf>
    <xf numFmtId="0" fontId="0" fillId="0" borderId="8" xfId="0" applyBorder="1" applyAlignment="1"/>
    <xf numFmtId="0" fontId="25" fillId="0" borderId="8" xfId="0" applyFont="1" applyBorder="1" applyAlignment="1"/>
    <xf numFmtId="0" fontId="35" fillId="0" borderId="0" xfId="0" applyFont="1" applyBorder="1" applyAlignment="1">
      <alignment horizontal="center" vertical="top" wrapText="1"/>
    </xf>
    <xf numFmtId="0" fontId="0" fillId="0" borderId="0" xfId="0" applyAlignment="1">
      <alignment vertical="top"/>
    </xf>
    <xf numFmtId="0" fontId="52" fillId="0" borderId="8" xfId="0" applyFont="1" applyBorder="1" applyAlignment="1">
      <alignment horizontal="center" vertical="center" wrapText="1"/>
    </xf>
    <xf numFmtId="0" fontId="24" fillId="0" borderId="0" xfId="1" applyBorder="1" applyAlignment="1">
      <alignment horizontal="center" vertical="center" wrapText="1"/>
    </xf>
    <xf numFmtId="0" fontId="28" fillId="0" borderId="0" xfId="0" applyFont="1" applyBorder="1" applyAlignment="1">
      <alignment horizontal="center" vertical="center" wrapText="1"/>
    </xf>
    <xf numFmtId="1" fontId="3" fillId="3" borderId="14" xfId="0" applyNumberFormat="1" applyFont="1" applyFill="1" applyBorder="1" applyAlignment="1">
      <alignment horizontal="center" vertical="center" wrapText="1"/>
    </xf>
    <xf numFmtId="1" fontId="3" fillId="3" borderId="19"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0" borderId="21" xfId="0" applyBorder="1" applyAlignment="1">
      <alignment horizontal="center" vertical="center" wrapText="1"/>
    </xf>
    <xf numFmtId="0" fontId="3" fillId="0" borderId="22" xfId="0" applyFont="1" applyBorder="1" applyAlignment="1">
      <alignment horizontal="center" wrapText="1"/>
    </xf>
    <xf numFmtId="1" fontId="3" fillId="3" borderId="21" xfId="0" applyNumberFormat="1" applyFont="1" applyFill="1" applyBorder="1" applyAlignment="1">
      <alignment horizontal="center" vertical="center" wrapText="1"/>
    </xf>
    <xf numFmtId="164" fontId="2" fillId="3" borderId="14" xfId="0" applyNumberFormat="1" applyFont="1" applyFill="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2" fillId="3" borderId="19" xfId="0" applyNumberFormat="1" applyFont="1" applyFill="1" applyBorder="1" applyAlignment="1">
      <alignment horizontal="center" vertical="center" wrapText="1"/>
    </xf>
    <xf numFmtId="0" fontId="3" fillId="0" borderId="60" xfId="0" applyFont="1" applyBorder="1" applyAlignment="1">
      <alignment horizontal="center" vertical="top" wrapText="1"/>
    </xf>
    <xf numFmtId="0" fontId="3" fillId="0" borderId="47" xfId="0" applyFont="1" applyBorder="1" applyAlignment="1">
      <alignment horizontal="center" vertical="top" wrapText="1"/>
    </xf>
    <xf numFmtId="0" fontId="3" fillId="3" borderId="60" xfId="0" applyFont="1" applyFill="1" applyBorder="1" applyAlignment="1">
      <alignment horizontal="center" vertical="center" wrapText="1"/>
    </xf>
    <xf numFmtId="0" fontId="3" fillId="0" borderId="60" xfId="0" applyFont="1" applyBorder="1" applyAlignment="1">
      <alignment horizontal="center" vertical="center" wrapText="1"/>
    </xf>
    <xf numFmtId="0" fontId="2" fillId="3" borderId="47" xfId="0" applyFont="1" applyFill="1" applyBorder="1" applyAlignment="1">
      <alignment horizontal="center" vertical="center" wrapText="1"/>
    </xf>
    <xf numFmtId="0" fontId="2" fillId="0" borderId="47" xfId="0" applyFont="1" applyBorder="1" applyAlignment="1">
      <alignment horizontal="center" vertical="center" wrapText="1"/>
    </xf>
    <xf numFmtId="0" fontId="3" fillId="0" borderId="47" xfId="0" applyFont="1" applyBorder="1" applyAlignment="1">
      <alignment horizontal="center" vertical="center" wrapText="1"/>
    </xf>
    <xf numFmtId="0" fontId="3" fillId="3" borderId="47" xfId="0" applyFont="1" applyFill="1" applyBorder="1" applyAlignment="1">
      <alignment horizontal="center" vertical="center" wrapText="1"/>
    </xf>
    <xf numFmtId="1" fontId="3" fillId="3" borderId="47" xfId="0" applyNumberFormat="1" applyFont="1" applyFill="1" applyBorder="1" applyAlignment="1">
      <alignment horizontal="center" vertical="center" wrapText="1"/>
    </xf>
    <xf numFmtId="164" fontId="2" fillId="3" borderId="47"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5" fillId="0" borderId="0" xfId="0" applyFont="1" applyBorder="1" applyAlignment="1">
      <alignment horizontal="center" vertical="center" wrapText="1"/>
    </xf>
    <xf numFmtId="0" fontId="3" fillId="3" borderId="46"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3">
    <cellStyle name="Гиперссылка" xfId="1" builtinId="8"/>
    <cellStyle name="Обычный" xfId="0" builtinId="0"/>
    <cellStyle name="Обычный 2" xfId="2"/>
    <cellStyle name="Обычный 2 2" xfId="3"/>
    <cellStyle name="Обычный 2 3" xfId="4"/>
    <cellStyle name="Обычный 3" xfId="5"/>
    <cellStyle name="Обычный 4" xfId="6"/>
    <cellStyle name="Обычный 4 2" xfId="7"/>
    <cellStyle name="Обычный 4 3" xfId="8"/>
    <cellStyle name="Процентный" xfId="9" builtinId="5"/>
    <cellStyle name="Процентный 2" xfId="10"/>
    <cellStyle name="Процентный 2 2" xfId="11"/>
    <cellStyle name="Процентный 3"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F1E7"/>
      <color rgb="FFFDEDDF"/>
      <color rgb="FFFCE0C8"/>
      <color rgb="FFFDE8D7"/>
      <color rgb="FFFEF6F0"/>
      <color rgb="FFFEF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v11-sp.nifi.ru/nd/centre_mezshbudjet/Shared%20Documents/02.%20&#1088;&#1077;&#1081;&#1090;&#1080;&#1085;&#1075;%20&#1089;&#1091;&#1073;&#1098;&#1077;&#1082;&#1090;&#1086;&#1074;%20&#1056;&#1060;/&#1056;&#1072;&#1073;&#1086;&#1090;&#1072;/2015/I%20&#1101;&#1090;&#1072;&#1087;/&#1054;&#1082;&#1086;&#1085;&#1095;&#1072;&#1090;&#1077;&#1083;&#1100;&#1085;&#1099;&#1081;%20&#1074;&#1072;&#1088;&#1080;&#1072;&#1085;&#1090;/&#1053;&#1072;%20&#1089;&#1072;&#1081;&#1090;/&#1056;&#1072;&#1079;&#1076;&#1077;&#1083;%201%202015%20-%20&#1076;&#1083;&#1103;%20&#1088;&#1072;&#1073;&#1086;&#1090;&#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sp006/AppData/Local/Microsoft/Windows/Temporary%20Internet%20Files/Content.Outlook/RO0OXD4K/FORMA_dlya_zapoln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Admin/LOCALS~1/Temp/Rar$DI81.109/&#1056;&#1072;&#1079;&#1076;&#1077;&#1083;%201%202015%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дел 1"/>
      <sheetName val="Методика"/>
      <sheetName val="1.1"/>
      <sheetName val="1.2"/>
      <sheetName val="1.3"/>
      <sheetName val="1.4"/>
      <sheetName val="1.5"/>
      <sheetName val="1.6"/>
      <sheetName val="Параметры"/>
    </sheetNames>
    <sheetDataSet>
      <sheetData sheetId="0" refreshError="1"/>
      <sheetData sheetId="1" refreshError="1"/>
      <sheetData sheetId="2">
        <row r="5">
          <cell r="C5" t="str">
            <v>Да, опубликован в структурированном виде, с указанием полных или кратких наименований всех составляющих</v>
          </cell>
        </row>
        <row r="6">
          <cell r="C6" t="str">
            <v>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дел 1"/>
      <sheetName val="Методика"/>
      <sheetName val="1.1"/>
      <sheetName val="1.2"/>
      <sheetName val="1.3"/>
      <sheetName val="1.4"/>
      <sheetName val="1.5"/>
      <sheetName val="1.6"/>
      <sheetName val="Параметры"/>
    </sheetNames>
    <sheetDataSet>
      <sheetData sheetId="0" refreshError="1"/>
      <sheetData sheetId="1" refreshError="1"/>
      <sheetData sheetId="2">
        <row r="5">
          <cell r="C5" t="str">
            <v>Да, опубликован в структурированном виде, с указанием полных или кратких наименований всех составляющих</v>
          </cell>
        </row>
        <row r="6">
          <cell r="C6" t="str">
            <v>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дел 1"/>
      <sheetName val="Методика"/>
      <sheetName val="1.1"/>
      <sheetName val="1.2"/>
      <sheetName val="1.3"/>
      <sheetName val="1.4"/>
      <sheetName val="1.5"/>
      <sheetName val="1.6"/>
      <sheetName val="Лист1"/>
      <sheetName val="Параметры"/>
    </sheetNames>
    <sheetDataSet>
      <sheetData sheetId="0"/>
      <sheetData sheetId="1"/>
      <sheetData sheetId="2">
        <row r="5">
          <cell r="C5" t="str">
            <v>Да, опубликован в структурированном виде, с указанием полных или кратких наименований всех составляющих</v>
          </cell>
        </row>
        <row r="6">
          <cell r="C6" t="str">
            <v>Да, опубликован, но не в структурированном виде и (или) без указания полных или кратких наименований всех составляющих</v>
          </cell>
        </row>
        <row r="7">
          <cell r="C7" t="str">
            <v xml:space="preserve">Нет, не опубликован </v>
          </cell>
        </row>
        <row r="8">
          <cell r="C8">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ustvymskij.ru/index.php/finansovoe-upravlenie/byudzhet-dlya-grazhdan" TargetMode="External"/><Relationship Id="rId13" Type="http://schemas.openxmlformats.org/officeDocument/2006/relationships/hyperlink" Target="https://www.priluzie.ru/bjudzhet-dlja-grazhdan/bjudzhet-municipalnogo-rajona-priluzskij-na-23031/bjudzhet-municipalnogo-rajona-priluzskij-na/" TargetMode="External"/><Relationship Id="rId3" Type="http://schemas.openxmlformats.org/officeDocument/2006/relationships/hyperlink" Target="https://usinsk.gosuslugi.ru/deyatelnost/napravleniya-deyatelnosti/byudzhet-dlya-grazhdan/" TargetMode="External"/><Relationship Id="rId7" Type="http://schemas.openxmlformats.org/officeDocument/2006/relationships/hyperlink" Target="http://udora.info/byudzhet/dlya-grazhdan" TargetMode="External"/><Relationship Id="rId12" Type="http://schemas.openxmlformats.org/officeDocument/2006/relationships/hyperlink" Target="http://fuizhma.ru/byudzhet-dlya-grazhdan" TargetMode="External"/><Relationship Id="rId17" Type="http://schemas.openxmlformats.org/officeDocument/2006/relationships/printerSettings" Target="../printerSettings/printerSettings8.bin"/><Relationship Id="rId2" Type="http://schemas.openxmlformats.org/officeDocument/2006/relationships/hyperlink" Target="http://www.mrk11.ru/page/bjudzhet_mr_knyazhpogostskiy.bjudzhet_dlya_grazhdan/" TargetMode="External"/><Relationship Id="rId16" Type="http://schemas.openxmlformats.org/officeDocument/2006/relationships/hyperlink" Target="https://troickopechorskij-r11.gosweb.gosuslugi.ru/ofitsialno/struktura-munitsipalnogo-obrazovaniya/finansovoe-upravlenie/byudzhet-dlya-grazhdan/byudzhet-grazhdan_3043.html" TargetMode="External"/><Relationship Id="rId1" Type="http://schemas.openxmlformats.org/officeDocument/2006/relationships/hyperlink" Target="http://www.finupr.adminta.ru/index.php/byudzhet-dlya-grazhdan/na-osnove-resheniya-soveta-o-byudzhete" TargetMode="External"/><Relationship Id="rId6" Type="http://schemas.openxmlformats.org/officeDocument/2006/relationships/hyperlink" Target="https://kortkeros.gosuslugi.ru/ofitsialno/statistika/byudzhet-dlya-grazhdan/" TargetMode="External"/><Relationship Id="rId11" Type="http://schemas.openxmlformats.org/officeDocument/2006/relationships/hyperlink" Target="http://finupr.govuktyl.ru/byudzhet-dlya-grazhdan/2024-god/236-informatsionnaya-broshyura-byudzhet-dlya-grazhdan-k-resheniyu-soveta-mo-vuktyl-rk-ot-12-12-2023-45-o-byudzhete-munitsipalnogo-okruga-vuktyl-rk-na-2024-god-i-planovyj-period-2025-i-2026-godov" TargetMode="External"/><Relationship Id="rId5" Type="http://schemas.openxmlformats.org/officeDocument/2006/relationships/hyperlink" Target="https://kojgorodok.ru/finansyi/byudzhet-dlya-grazhdan/" TargetMode="External"/><Relationship Id="rId15" Type="http://schemas.openxmlformats.org/officeDocument/2006/relationships/hyperlink" Target="https://syktyvdin.gosuslugi.ru/deyatelnost/napravleniya-deyatelnosti/finansy/byudzhet-dlya-grazhdan/" TargetMode="External"/><Relationship Id="rId10" Type="http://schemas.openxmlformats.org/officeDocument/2006/relationships/hyperlink" Target="http://fin.mrust-cilma.ru/1_1-byudzhet-dlya-grazhdan-po-resheniyu-ot-07-12-2022g-06-16-149/" TargetMode="External"/><Relationship Id="rId4" Type="http://schemas.openxmlformats.org/officeDocument/2006/relationships/hyperlink" Target="https://&#1074;&#1086;&#1088;&#1082;&#1091;&#1090;&#1072;&#1092;&#1080;&#1085;&#1072;&#1085;&#1089;&#1099;.&#1088;&#1092;/main/budget-city/budget-citizens" TargetMode="External"/><Relationship Id="rId9" Type="http://schemas.openxmlformats.org/officeDocument/2006/relationships/hyperlink" Target="https://ustkulom-r11.gosweb.gosuslugi.ru/ofitsialno/statistika/byudzhet-dlya-grazhdan/" TargetMode="External"/><Relationship Id="rId14" Type="http://schemas.openxmlformats.org/officeDocument/2006/relationships/hyperlink" Target="https://sosnogorsk.org/adm/budget/budget/byudzhet-mo-mr-sosnogorsk-na-2024-god/reshenie-o-byudzhet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1089;&#1099;&#1082;&#1090;&#1099;&#1074;&#1082;&#1072;&#1088;.&#1088;&#1092;/administration/departament-finansov/byudzhet/resheniya-ob-ispolnenii-byudzheta/" TargetMode="External"/><Relationship Id="rId13" Type="http://schemas.openxmlformats.org/officeDocument/2006/relationships/hyperlink" Target="http://fuizhma.ru/proekt-resheniya-ob-ispolnenii-byudzheta-municzipalnogo-obrazovaniya-municzipalnogo-rajona-izhemskij-za-2023-god" TargetMode="External"/><Relationship Id="rId18" Type="http://schemas.openxmlformats.org/officeDocument/2006/relationships/hyperlink" Target="https://ustkulom-r11.gosweb.gosuslugi.ru/glavnoe/byudzhet-rayona/otchet-ob-ispolnenii-byudzheta/proekt-otcheta-ob-ispolnenii-byudzheta/" TargetMode="External"/><Relationship Id="rId3" Type="http://schemas.openxmlformats.org/officeDocument/2006/relationships/hyperlink" Target="https://syktyvdin.gosuslugi.ru/deyatelnost/napravleniya-deyatelnosti/finansy/byudzhet/otchet-ob-ispolnenii-byudzheta-munitsipalnogo-rayona/" TargetMode="External"/><Relationship Id="rId7" Type="http://schemas.openxmlformats.org/officeDocument/2006/relationships/hyperlink" Target="https://ustvymskij.ru/index.php/finansovoe-upravlenie/proekty-reshenij-o-byudzhete" TargetMode="External"/><Relationship Id="rId12" Type="http://schemas.openxmlformats.org/officeDocument/2006/relationships/hyperlink" Target="http://finupr.govuktyl.ru/byudzhet-momo-vuktyl/otchety-ob-ispolnenii-byudzheta-mogo-vuktyl/2024-god/283-proekt-otcheta-ob-ispolnenii-byudzheta-mo-go-vuktyl-za-2023-god" TargetMode="External"/><Relationship Id="rId17" Type="http://schemas.openxmlformats.org/officeDocument/2006/relationships/hyperlink" Target="https://sosnogorsk.org/adm/budget/execution/annual/" TargetMode="External"/><Relationship Id="rId2" Type="http://schemas.openxmlformats.org/officeDocument/2006/relationships/hyperlink" Target="https://kojgorodok.ru/finansyi/proekt-otcheta-ob-ispolnenii-byudzheta/" TargetMode="External"/><Relationship Id="rId16" Type="http://schemas.openxmlformats.org/officeDocument/2006/relationships/hyperlink" Target="https://ufmrpechora.ru/page/levoe_menju.ispolneniya_mestnyh_bjudzhetov_7_3_0.ispolnenie_za_2023_god_v_i_b.godovoy_otchet_ob_ispolnenii_bjudzheta_mo_mr_pechora_za_2023_god/" TargetMode="External"/><Relationship Id="rId1" Type="http://schemas.openxmlformats.org/officeDocument/2006/relationships/hyperlink" Target="http://www.priluzie.ru/bjudzhet/proekty/" TargetMode="External"/><Relationship Id="rId6" Type="http://schemas.openxmlformats.org/officeDocument/2006/relationships/hyperlink" Target="http://udora.info/byudzhet/proekty" TargetMode="External"/><Relationship Id="rId11" Type="http://schemas.openxmlformats.org/officeDocument/2006/relationships/hyperlink" Target="https://fin.mouhta.ru/byudzhet/otchet/2023/proekt_2023/index.php" TargetMode="External"/><Relationship Id="rId5" Type="http://schemas.openxmlformats.org/officeDocument/2006/relationships/hyperlink" Target="https://troickopechorskij-r11.gosweb.gosuslugi.ru/ofitsialno/struktura-munitsipalnogo-obrazovaniya/finansovoe-upravlenie/otchety-ob-ispolnenii-byudzheta-mr/" TargetMode="External"/><Relationship Id="rId15" Type="http://schemas.openxmlformats.org/officeDocument/2006/relationships/hyperlink" Target="https://kortfo.ucoz.org/index/2023/0-129" TargetMode="External"/><Relationship Id="rId10" Type="http://schemas.openxmlformats.org/officeDocument/2006/relationships/hyperlink" Target="https://usinsk.gosuslugi.ru/deyatelnost/napravleniya-deyatelnosti/byudzhet/otchet-ob-ispolnenii-byudzheta/otchet-ob-ispolnenii-byudzheta-2023/" TargetMode="External"/><Relationship Id="rId19" Type="http://schemas.openxmlformats.org/officeDocument/2006/relationships/hyperlink" Target="http://fin.mrust-cilma.ru/godovoe/" TargetMode="External"/><Relationship Id="rId4" Type="http://schemas.openxmlformats.org/officeDocument/2006/relationships/hyperlink" Target="https://sysola-r11.gosweb.gosuslugi.ru/ofitsialno/statistika/byudzhet/ispolnenie-byudzheta/" TargetMode="External"/><Relationship Id="rId9" Type="http://schemas.openxmlformats.org/officeDocument/2006/relationships/hyperlink" Target="https://&#1074;&#1086;&#1088;&#1082;&#1091;&#1090;&#1072;&#1092;&#1080;&#1085;&#1072;&#1085;&#1089;&#1099;.&#1088;&#1092;/&#1087;&#1088;&#1086;&#1077;&#1082;&#1090;-&#1088;&#1077;&#1096;&#1077;&#1085;&#1080;&#1103;-&#1086;&#1073;-&#1080;&#1089;&#1087;&#1086;&#1083;&#1085;&#1077;&#1085;&#1080;&#1080;-&#1073;&#1102;&#1076;&#1078;&#1077;&#1090;&#1072;-6" TargetMode="External"/><Relationship Id="rId14" Type="http://schemas.openxmlformats.org/officeDocument/2006/relationships/hyperlink" Target="http://www.mrk11.ru/page/bjudzhet_mr_knyazhpogostskiy.ispolnenie_bjudzhetov.2023_god_ispolnenie_bjudzheta.npa_ob_ispolnenii_bjudzheta_202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finupr.adminta.ru/index.php/byudzhet-mogo-inta/godovoj-otchet-ob-ispolnenii-byudzheta/71-godovoj-otchet-ob-ispolnenii-byudzheta-za-2023-god" TargetMode="External"/><Relationship Id="rId13" Type="http://schemas.openxmlformats.org/officeDocument/2006/relationships/hyperlink" Target="http://www.mrk11.ru/page/bjudzhet_mr_knyazhpogostskiy.ispolnenie_bjudzhetov.2023_god_ispolnenie_bjudzheta.npa_ob_ispolnenii_bjudzheta_2023/" TargetMode="External"/><Relationship Id="rId18" Type="http://schemas.openxmlformats.org/officeDocument/2006/relationships/hyperlink" Target="https://ustkulom-r11.gosweb.gosuslugi.ru/glavnoe/byudzhet-rayona/otchet-ob-ispolnenii-byudzheta/proekt-otcheta-ob-ispolnenii-byudzheta/" TargetMode="External"/><Relationship Id="rId3" Type="http://schemas.openxmlformats.org/officeDocument/2006/relationships/hyperlink" Target="https://sysola-r11.gosweb.gosuslugi.ru/ofitsialno/statistika/byudzhet/ispolnenie-byudzheta/" TargetMode="External"/><Relationship Id="rId7" Type="http://schemas.openxmlformats.org/officeDocument/2006/relationships/hyperlink" Target="https://&#1074;&#1086;&#1088;&#1082;&#1091;&#1090;&#1072;&#1092;&#1080;&#1085;&#1072;&#1085;&#1089;&#1099;.&#1088;&#1092;/main/budget-city/budget-performance-report/2" TargetMode="External"/><Relationship Id="rId12" Type="http://schemas.openxmlformats.org/officeDocument/2006/relationships/hyperlink" Target="http://fuizhma.ru/proektyi-resheniy" TargetMode="External"/><Relationship Id="rId17" Type="http://schemas.openxmlformats.org/officeDocument/2006/relationships/hyperlink" Target="https://sosnogorsk.org/adm/budget/execution/annual/" TargetMode="External"/><Relationship Id="rId2" Type="http://schemas.openxmlformats.org/officeDocument/2006/relationships/hyperlink" Target="https://syktyvdin.gosuslugi.ru/deyatelnost/napravleniya-deyatelnosti/finansy/byudzhet/otchet-ob-ispolnenii-byudzheta-munitsipalnogo-rayona/" TargetMode="External"/><Relationship Id="rId16" Type="http://schemas.openxmlformats.org/officeDocument/2006/relationships/hyperlink" Target="https://www.priluzie.ru/bjudzhet/proekty/materialy-k-proektu-godovogo-otcheta-23087/" TargetMode="External"/><Relationship Id="rId20" Type="http://schemas.openxmlformats.org/officeDocument/2006/relationships/printerSettings" Target="../printerSettings/printerSettings9.bin"/><Relationship Id="rId1" Type="http://schemas.openxmlformats.org/officeDocument/2006/relationships/hyperlink" Target="https://kojgorodok.ru/finansyi/proekt-otcheta-ob-ispolnenii-byudzheta/" TargetMode="External"/><Relationship Id="rId6" Type="http://schemas.openxmlformats.org/officeDocument/2006/relationships/hyperlink" Target="https://&#1089;&#1099;&#1082;&#1090;&#1099;&#1074;&#1082;&#1072;&#1088;.&#1088;&#1092;/administration/departament-finansov/byudzhet/resheniya-ob-ispolnenii-byudzheta/" TargetMode="External"/><Relationship Id="rId11" Type="http://schemas.openxmlformats.org/officeDocument/2006/relationships/hyperlink" Target="http://finupr.govuktyl.ru/byudzhet-momo-vuktyl/otchety-ob-ispolnenii-byudzheta-mogo-vuktyl/2024-god/283-proekt-otcheta-ob-ispolnenii-byudzheta-mo-go-vuktyl-za-2023-god" TargetMode="External"/><Relationship Id="rId5" Type="http://schemas.openxmlformats.org/officeDocument/2006/relationships/hyperlink" Target="http://udora.info/byudzhet/proekty" TargetMode="External"/><Relationship Id="rId15" Type="http://schemas.openxmlformats.org/officeDocument/2006/relationships/hyperlink" Target="https://ufmrpechora.ru/page/levoe_menju.ispolneniya_mestnyh_bjudzhetov_7_3_0.ispolnenie_za_2023_god_v_i_b.godovoy_otchet_ob_ispolnenii_bjudzheta_mo_mr_pechora_za_2023_god/" TargetMode="External"/><Relationship Id="rId10" Type="http://schemas.openxmlformats.org/officeDocument/2006/relationships/hyperlink" Target="https://fin.mouhta.ru/byudzhet/otchet/2023/doc_2023/index.php" TargetMode="External"/><Relationship Id="rId19" Type="http://schemas.openxmlformats.org/officeDocument/2006/relationships/hyperlink" Target="http://fin.mrust-cilma.ru/godovoe/" TargetMode="External"/><Relationship Id="rId4" Type="http://schemas.openxmlformats.org/officeDocument/2006/relationships/hyperlink" Target="https://troickopechorskij-r11.gosweb.gosuslugi.ru/ofitsialno/struktura-munitsipalnogo-obrazovaniya/finansovoe-upravlenie/otchety-ob-ispolnenii-byudzheta-mr/ispolnenie-byudzheta-2023_3857.html" TargetMode="External"/><Relationship Id="rId9" Type="http://schemas.openxmlformats.org/officeDocument/2006/relationships/hyperlink" Target="https://usinsk.gosuslugi.ru/deyatelnost/napravleniya-deyatelnosti/byudzhet/otchet-ob-ispolnenii-byudzheta/otchet-ob-ispolnenii-byudzheta-2023/" TargetMode="External"/><Relationship Id="rId14" Type="http://schemas.openxmlformats.org/officeDocument/2006/relationships/hyperlink" Target="https://kortfo.ucoz.org/index/2023/0-12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fin.mouhta.ru/byudzhet/otchet/2023/doc_2023/index.php" TargetMode="External"/><Relationship Id="rId13" Type="http://schemas.openxmlformats.org/officeDocument/2006/relationships/hyperlink" Target="https://sosnogorsk.org/adm/budget/execution/annual/" TargetMode="External"/><Relationship Id="rId3" Type="http://schemas.openxmlformats.org/officeDocument/2006/relationships/hyperlink" Target="https://sysola-r11.gosweb.gosuslugi.ru/ofitsialno/statistika/byudzhet/ispolnenie-byudzheta/" TargetMode="External"/><Relationship Id="rId7" Type="http://schemas.openxmlformats.org/officeDocument/2006/relationships/hyperlink" Target="https://usinsk.gosuslugi.ru/deyatelnost/napravleniya-deyatelnosti/byudzhet/otchet-ob-ispolnenii-byudzheta/otchet-ob-ispolnenii-byudzheta-2023/" TargetMode="External"/><Relationship Id="rId12" Type="http://schemas.openxmlformats.org/officeDocument/2006/relationships/hyperlink" Target="https://www.priluzie.ru/bjudzhet/proekty/materialy-k-proektu-godovogo-otcheta-23087/" TargetMode="External"/><Relationship Id="rId2" Type="http://schemas.openxmlformats.org/officeDocument/2006/relationships/hyperlink" Target="https://syktyvdin.gosuslugi.ru/deyatelnost/napravleniya-deyatelnosti/finansy/byudzhet/otchet-ob-ispolnenii-byudzheta-munitsipalnogo-rayona/" TargetMode="External"/><Relationship Id="rId1" Type="http://schemas.openxmlformats.org/officeDocument/2006/relationships/hyperlink" Target="https://kojgorodok.ru/finansyi/proekt-otcheta-ob-ispolnenii-byudzheta/" TargetMode="External"/><Relationship Id="rId6" Type="http://schemas.openxmlformats.org/officeDocument/2006/relationships/hyperlink" Target="https://&#1074;&#1086;&#1088;&#1082;&#1091;&#1090;&#1072;&#1092;&#1080;&#1085;&#1072;&#1085;&#1089;&#1099;.&#1088;&#1092;/&#1076;&#1086;&#1087;&#1086;&#1083;&#1085;&#1080;&#1090;&#1077;&#1083;&#1100;&#1085;&#1099;&#1077;-&#1084;&#1072;&#1090;&#1077;&#1088;&#1080;&#1072;&#1083;&#1099;-&#1082;-&#1087;&#1088;&#1086;&#1077;&#1082;&#1090;&#1091;-&#1088;-3" TargetMode="External"/><Relationship Id="rId11" Type="http://schemas.openxmlformats.org/officeDocument/2006/relationships/hyperlink" Target="https://ufmrpechora.ru/page/levoe_menju.ispolneniya_mestnyh_bjudzhetov_7_3_0.ispolnenie_za_2023_god_v_i_b.godovoy_otchet_ob_ispolnenii_bjudzheta_mo_mr_pechora_za_2023_god/" TargetMode="External"/><Relationship Id="rId5" Type="http://schemas.openxmlformats.org/officeDocument/2006/relationships/hyperlink" Target="https://&#1089;&#1099;&#1082;&#1090;&#1099;&#1074;&#1082;&#1072;&#1088;.&#1088;&#1092;/administration/departament-finansov/byudzhet/resheniya-ob-ispolnenii-byudzheta/" TargetMode="External"/><Relationship Id="rId15" Type="http://schemas.openxmlformats.org/officeDocument/2006/relationships/printerSettings" Target="../printerSettings/printerSettings10.bin"/><Relationship Id="rId10" Type="http://schemas.openxmlformats.org/officeDocument/2006/relationships/hyperlink" Target="https://kortfo.ucoz.org/index/2023/0-129" TargetMode="External"/><Relationship Id="rId4" Type="http://schemas.openxmlformats.org/officeDocument/2006/relationships/hyperlink" Target="https://troickopechorskij-r11.gosweb.gosuslugi.ru/ofitsialno/struktura-munitsipalnogo-obrazovaniya/finansovoe-upravlenie/otchety-ob-ispolnenii-byudzheta-mr/" TargetMode="External"/><Relationship Id="rId9" Type="http://schemas.openxmlformats.org/officeDocument/2006/relationships/hyperlink" Target="http://finupr.govuktyl.ru/byudzhet-momo-vuktyl/otchety-ob-ispolnenii-byudzheta-mogo-vuktyl/2024-god/283-proekt-otcheta-ob-ispolnenii-byudzheta-mo-go-vuktyl-za-2023-god" TargetMode="External"/><Relationship Id="rId14" Type="http://schemas.openxmlformats.org/officeDocument/2006/relationships/hyperlink" Target="http://fin.mrust-cilma.ru/godovo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usinsk.gosuslugi.ru/deyatelnost/napravleniya-deyatelnosti/byudzhet/otchet-ob-ispolnenii-byudzheta/otchet-ob-ispolnenii-byudzheta-2023/" TargetMode="External"/><Relationship Id="rId13" Type="http://schemas.openxmlformats.org/officeDocument/2006/relationships/hyperlink" Target="https://kortfo.ucoz.org/index/2023/0-129" TargetMode="External"/><Relationship Id="rId3" Type="http://schemas.openxmlformats.org/officeDocument/2006/relationships/hyperlink" Target="https://troickopechorskij-r11.gosweb.gosuslugi.ru/ofitsialno/struktura-munitsipalnogo-obrazovaniya/finansovoe-upravlenie/otchety-ob-ispolnenii-byudzheta-mr/" TargetMode="External"/><Relationship Id="rId7" Type="http://schemas.openxmlformats.org/officeDocument/2006/relationships/hyperlink" Target="https://&#1074;&#1086;&#1088;&#1082;&#1091;&#1090;&#1072;&#1092;&#1080;&#1085;&#1072;&#1085;&#1089;&#1099;.&#1088;&#1092;/&#1076;&#1086;&#1087;&#1086;&#1083;&#1085;&#1080;&#1090;&#1077;&#1083;&#1100;&#1085;&#1099;&#1077;-&#1084;&#1072;&#1090;&#1077;&#1088;&#1080;&#1072;&#1083;&#1099;-&#1082;-&#1087;&#1088;&#1086;&#1077;&#1082;&#1090;&#1091;-&#1088;-3" TargetMode="External"/><Relationship Id="rId12" Type="http://schemas.openxmlformats.org/officeDocument/2006/relationships/hyperlink" Target="http://www.mrk11.ru/page/bjudzhet_mr_knyazhpogostskiy.ispolnenie_bjudzhetov.2023_god_ispolnenie_bjudzheta.npa_ob_ispolnenii_bjudzheta_2023/" TargetMode="External"/><Relationship Id="rId17" Type="http://schemas.openxmlformats.org/officeDocument/2006/relationships/printerSettings" Target="../printerSettings/printerSettings11.bin"/><Relationship Id="rId2" Type="http://schemas.openxmlformats.org/officeDocument/2006/relationships/hyperlink" Target="https://sysola-r11.gosweb.gosuslugi.ru/ofitsialno/statistika/byudzhet/ispolnenie-byudzheta/" TargetMode="External"/><Relationship Id="rId16" Type="http://schemas.openxmlformats.org/officeDocument/2006/relationships/hyperlink" Target="http://fin.mrust-cilma.ru/godovoe/" TargetMode="External"/><Relationship Id="rId1"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s://&#1089;&#1099;&#1082;&#1090;&#1099;&#1074;&#1082;&#1072;&#1088;.&#1088;&#1092;/administration/departament-finansov/byudzhet/resheniya-ob-ispolnenii-byudzheta/" TargetMode="External"/><Relationship Id="rId11" Type="http://schemas.openxmlformats.org/officeDocument/2006/relationships/hyperlink" Target="http://fuizhma.ru/proekt-resheniya-ob-ispolnenii-byudzheta-municzipalnogo-obrazovaniya-municzipalnogo-rajona-izhemskij-za-2023-god" TargetMode="External"/><Relationship Id="rId5" Type="http://schemas.openxmlformats.org/officeDocument/2006/relationships/hyperlink" Target="https://ustkulom-r11.gosweb.gosuslugi.ru/glavnoe/byudzhet-rayona/otchet-ob-ispolnenii-byudzheta/proekt-otcheta-ob-ispolnenii-byudzheta/" TargetMode="External"/><Relationship Id="rId15" Type="http://schemas.openxmlformats.org/officeDocument/2006/relationships/hyperlink" Target="https://sosnogorsk.org/adm/budget/execution/annual/" TargetMode="External"/><Relationship Id="rId10" Type="http://schemas.openxmlformats.org/officeDocument/2006/relationships/hyperlink" Target="http://finupr.govuktyl.ru/byudzhet-momo-vuktyl/otchety-ob-ispolnenii-byudzheta-mogo-vuktyl/2024-god/283-proekt-otcheta-ob-ispolnenii-byudzheta-mo-go-vuktyl-za-2023-god" TargetMode="External"/><Relationship Id="rId4" Type="http://schemas.openxmlformats.org/officeDocument/2006/relationships/hyperlink" Target="http://udora.info/byudzhet/proekty" TargetMode="External"/><Relationship Id="rId9" Type="http://schemas.openxmlformats.org/officeDocument/2006/relationships/hyperlink" Target="https://fin.mouhta.ru/byudzhet/otchet/2023/doc_2023/index.php" TargetMode="External"/><Relationship Id="rId14" Type="http://schemas.openxmlformats.org/officeDocument/2006/relationships/hyperlink" Target="https://ufmrpechora.ru/page/levoe_menju.ispolneniya_mestnyh_bjudzhetov_7_3_0.ispolnenie_za_2023_god_v_i_b.godovoy_otchet_ob_ispolnenii_bjudzheta_mo_mr_pechora_za_2023_god/"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fin.mouhta.ru/byudzhet/otchet/2023/doc_2023/index.php" TargetMode="External"/><Relationship Id="rId13" Type="http://schemas.openxmlformats.org/officeDocument/2006/relationships/hyperlink" Target="https://ufmrpechora.ru/page/levoe_menju.ispolneniya_mestnyh_bjudzhetov_7_3_0.ispolnenie_za_2023_god_v_i_b.godovoy_otchet_ob_ispolnenii_bjudzheta_mo_mr_pechora_za_2023_god/" TargetMode="External"/><Relationship Id="rId18" Type="http://schemas.openxmlformats.org/officeDocument/2006/relationships/printerSettings" Target="../printerSettings/printerSettings12.bin"/><Relationship Id="rId3" Type="http://schemas.openxmlformats.org/officeDocument/2006/relationships/hyperlink" Target="http://udora.info/byudzhet/proekty" TargetMode="External"/><Relationship Id="rId7" Type="http://schemas.openxmlformats.org/officeDocument/2006/relationships/hyperlink" Target="https://usinsk.gosuslugi.ru/deyatelnost/napravleniya-deyatelnosti/byudzhet/otchet-ob-ispolnenii-byudzheta/otchet-ob-ispolnenii-byudzheta-2023/" TargetMode="External"/><Relationship Id="rId12" Type="http://schemas.openxmlformats.org/officeDocument/2006/relationships/hyperlink" Target="https://kortfo.ucoz.org/index/2023/0-129" TargetMode="External"/><Relationship Id="rId17" Type="http://schemas.openxmlformats.org/officeDocument/2006/relationships/hyperlink" Target="http://fin.mrust-cilma.ru/godovoe/" TargetMode="External"/><Relationship Id="rId2" Type="http://schemas.openxmlformats.org/officeDocument/2006/relationships/hyperlink" Target="https://sysola-r11.gosweb.gosuslugi.ru/ofitsialno/statistika/byudzhet/ispolnenie-byudzheta/" TargetMode="External"/><Relationship Id="rId16" Type="http://schemas.openxmlformats.org/officeDocument/2006/relationships/hyperlink" Target="https://ustvymskij.ru/index.php/finansovoe-upravlenie/proekty-reshenij-o-byudzhete" TargetMode="External"/><Relationship Id="rId1" Type="http://schemas.openxmlformats.org/officeDocument/2006/relationships/hyperlink" Target="https://syktyvdin.gosuslugi.ru/deyatelnost/napravleniya-deyatelnosti/finansy/byudzhet/otchet-ob-ispolnenii-byudzheta-munitsipalnogo-rayona/" TargetMode="External"/><Relationship Id="rId6" Type="http://schemas.openxmlformats.org/officeDocument/2006/relationships/hyperlink" Target="https://&#1074;&#1086;&#1088;&#1082;&#1091;&#1090;&#1072;&#1092;&#1080;&#1085;&#1072;&#1085;&#1089;&#1099;.&#1088;&#1092;/&#1076;&#1086;&#1087;&#1086;&#1083;&#1085;&#1080;&#1090;&#1077;&#1083;&#1100;&#1085;&#1099;&#1077;-&#1084;&#1072;&#1090;&#1077;&#1088;&#1080;&#1072;&#1083;&#1099;-&#1082;-&#1087;&#1088;&#1086;&#1077;&#1082;&#1090;&#1091;-&#1088;-3" TargetMode="External"/><Relationship Id="rId11" Type="http://schemas.openxmlformats.org/officeDocument/2006/relationships/hyperlink" Target="http://www.mrk11.ru/page/bjudzhet_mr_knyazhpogostskiy.ispolnenie_bjudzhetov.2023_god_ispolnenie_bjudzheta.npa_ob_ispolnenii_bjudzheta_2023/" TargetMode="External"/><Relationship Id="rId5" Type="http://schemas.openxmlformats.org/officeDocument/2006/relationships/hyperlink" Target="https://&#1089;&#1099;&#1082;&#1090;&#1099;&#1074;&#1082;&#1072;&#1088;.&#1088;&#1092;/administration/departament-finansov/byudzhet/resheniya-ob-ispolnenii-byudzheta/" TargetMode="External"/><Relationship Id="rId15" Type="http://schemas.openxmlformats.org/officeDocument/2006/relationships/hyperlink" Target="https://troickopechorskij-r11.gosweb.gosuslugi.ru/ofitsialno/struktura-munitsipalnogo-obrazovaniya/finansovoe-upravlenie/otchety-ob-ispolnenii-byudzheta-mr/" TargetMode="External"/><Relationship Id="rId10" Type="http://schemas.openxmlformats.org/officeDocument/2006/relationships/hyperlink" Target="http://fuizhma.ru/proekt-resheniya-ob-ispolnenii-byudzheta-municzipalnogo-obrazovaniya-municzipalnogo-rajona-izhemskij-za-2023-god" TargetMode="External"/><Relationship Id="rId4" Type="http://schemas.openxmlformats.org/officeDocument/2006/relationships/hyperlink" Target="https://ustkulom-r11.gosweb.gosuslugi.ru/glavnoe/byudzhet-rayona/otchet-ob-ispolnenii-byudzheta/proekt-otcheta-ob-ispolnenii-byudzheta/" TargetMode="External"/><Relationship Id="rId9" Type="http://schemas.openxmlformats.org/officeDocument/2006/relationships/hyperlink" Target="http://finupr.govuktyl.ru/byudzhet-momo-vuktyl/otchety-ob-ispolnenii-byudzheta-mogo-vuktyl/2024-god/283-proekt-otcheta-ob-ispolnenii-byudzheta-mo-go-vuktyl-za-2023-god" TargetMode="External"/><Relationship Id="rId14" Type="http://schemas.openxmlformats.org/officeDocument/2006/relationships/hyperlink" Target="https://sosnogorsk.org/adm/budget/execution/annual/"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usinsk.gosuslugi.ru/deyatelnost/napravleniya-deyatelnosti/byudzhet/otchet-ob-ispolnenii-byudzheta/otchet-ob-ispolnenii-byudzheta-2023/" TargetMode="External"/><Relationship Id="rId13" Type="http://schemas.openxmlformats.org/officeDocument/2006/relationships/hyperlink" Target="https://kortfo.ucoz.org/index/2023/0-129" TargetMode="External"/><Relationship Id="rId18" Type="http://schemas.openxmlformats.org/officeDocument/2006/relationships/printerSettings" Target="../printerSettings/printerSettings13.bin"/><Relationship Id="rId3" Type="http://schemas.openxmlformats.org/officeDocument/2006/relationships/hyperlink" Target="https://sysola-r11.gosweb.gosuslugi.ru/ofitsialno/statistika/byudzhet/ispolnenie-byudzheta/" TargetMode="External"/><Relationship Id="rId7" Type="http://schemas.openxmlformats.org/officeDocument/2006/relationships/hyperlink" Target="https://&#1074;&#1086;&#1088;&#1082;&#1091;&#1090;&#1072;&#1092;&#1080;&#1085;&#1072;&#1085;&#1089;&#1099;.&#1088;&#1092;/&#1076;&#1086;&#1087;&#1086;&#1083;&#1085;&#1080;&#1090;&#1077;&#1083;&#1100;&#1085;&#1099;&#1077;-&#1084;&#1072;&#1090;&#1077;&#1088;&#1080;&#1072;&#1083;&#1099;-&#1082;-&#1087;&#1088;&#1086;&#1077;&#1082;&#1090;&#1091;-&#1088;-3" TargetMode="External"/><Relationship Id="rId12" Type="http://schemas.openxmlformats.org/officeDocument/2006/relationships/hyperlink" Target="http://www.mrk11.ru/page/bjudzhet_mr_knyazhpogostskiy.ispolnenie_bjudzhetov.2023_god_ispolnenie_bjudzheta.npa_ob_ispolnenii_bjudzheta_2023/" TargetMode="External"/><Relationship Id="rId17" Type="http://schemas.openxmlformats.org/officeDocument/2006/relationships/hyperlink" Target="https://www.priluzie.ru/bjudzhet/proekty/materialy-k-proektu-godovogo-otcheta-23087/" TargetMode="External"/><Relationship Id="rId2" Type="http://schemas.openxmlformats.org/officeDocument/2006/relationships/hyperlink" Target="https://syktyvdin.gosuslugi.ru/deyatelnost/napravleniya-deyatelnosti/finansy/byudzhet/otchet-ob-ispolnenii-byudzheta-munitsipalnogo-rayona/" TargetMode="External"/><Relationship Id="rId16" Type="http://schemas.openxmlformats.org/officeDocument/2006/relationships/hyperlink" Target="http://fin.mrust-cilma.ru/godovoe/" TargetMode="External"/><Relationship Id="rId1" Type="http://schemas.openxmlformats.org/officeDocument/2006/relationships/hyperlink" Target="https://kojgorodok.ru/finansyi/proekt-otcheta-ob-ispolnenii-byudzheta/" TargetMode="External"/><Relationship Id="rId6" Type="http://schemas.openxmlformats.org/officeDocument/2006/relationships/hyperlink" Target="https://&#1089;&#1099;&#1082;&#1090;&#1099;&#1074;&#1082;&#1072;&#1088;.&#1088;&#1092;/administration/departament-finansov/byudzhet/resheniya-ob-ispolnenii-byudzheta/" TargetMode="External"/><Relationship Id="rId11" Type="http://schemas.openxmlformats.org/officeDocument/2006/relationships/hyperlink" Target="http://fuizhma.ru/proekt-resheniya-ob-ispolnenii-byudzheta-municzipalnogo-obrazovaniya-municzipalnogo-rajona-izhemskij-za-2023-god" TargetMode="External"/><Relationship Id="rId5" Type="http://schemas.openxmlformats.org/officeDocument/2006/relationships/hyperlink" Target="http://udora.info/byudzhet/proekty" TargetMode="External"/><Relationship Id="rId15" Type="http://schemas.openxmlformats.org/officeDocument/2006/relationships/hyperlink" Target="https://sosnogorsk.org/adm/budget/execution/annual/" TargetMode="External"/><Relationship Id="rId10" Type="http://schemas.openxmlformats.org/officeDocument/2006/relationships/hyperlink" Target="http://finupr.govuktyl.ru/byudzhet-momo-vuktyl/otchety-ob-ispolnenii-byudzheta-mogo-vuktyl/2024-god/283-proekt-otcheta-ob-ispolnenii-byudzheta-mo-go-vuktyl-za-2023-god" TargetMode="External"/><Relationship Id="rId4" Type="http://schemas.openxmlformats.org/officeDocument/2006/relationships/hyperlink" Target="https://troickopechorskij-r11.gosweb.gosuslugi.ru/ofitsialno/struktura-munitsipalnogo-obrazovaniya/finansovoe-upravlenie/otchety-ob-ispolnenii-byudzheta-mr/" TargetMode="External"/><Relationship Id="rId9" Type="http://schemas.openxmlformats.org/officeDocument/2006/relationships/hyperlink" Target="https://fin.mouhta.ru/byudzhet/otchet/2023/doc_2023/index.php" TargetMode="External"/><Relationship Id="rId14" Type="http://schemas.openxmlformats.org/officeDocument/2006/relationships/hyperlink" Target="https://ufmrpechora.ru/page/levoe_menju.ispolneniya_mestnyh_bjudzhetov_7_3_0.ispolnenie_za_2023_god_v_i_b.godovoy_otchet_ob_ispolnenii_bjudzheta_mo_mr_pechora_za_2023_god/"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s://fin.mouhta.ru/byudzhet/grazhdan/2023/" TargetMode="External"/><Relationship Id="rId13" Type="http://schemas.openxmlformats.org/officeDocument/2006/relationships/hyperlink" Target="https://ufmrpechora.ru/page/levoe_menju.otkrytyi_bydget.bjudzhet_dlya_grazhdan_prezentatsii_broshjury.otchet_ob_ispolnenii_bjudzheta.2023_god_d.mo_mr_pechora_2023_god/" TargetMode="External"/><Relationship Id="rId18" Type="http://schemas.openxmlformats.org/officeDocument/2006/relationships/hyperlink" Target="https://ustkulom-r11.gosweb.gosuslugi.ru/ofitsialno/statistika/byudzhet-dlya-grazhdan/" TargetMode="External"/><Relationship Id="rId3" Type="http://schemas.openxmlformats.org/officeDocument/2006/relationships/hyperlink" Target="https://usinsk.gosuslugi.ru/deyatelnost/napravleniya-deyatelnosti/byudzhet-dlya-grazhdan/" TargetMode="External"/><Relationship Id="rId7" Type="http://schemas.openxmlformats.org/officeDocument/2006/relationships/hyperlink" Target="https://&#1074;&#1086;&#1088;&#1082;&#1091;&#1090;&#1072;&#1092;&#1080;&#1085;&#1072;&#1085;&#1089;&#1099;.&#1088;&#1092;/main/budget-city/budget-citizens" TargetMode="External"/><Relationship Id="rId12" Type="http://schemas.openxmlformats.org/officeDocument/2006/relationships/hyperlink" Target="https://kortfo.ucoz.org/index/bjudzhet_2023_2025/0-126" TargetMode="External"/><Relationship Id="rId17" Type="http://schemas.openxmlformats.org/officeDocument/2006/relationships/hyperlink" Target="http://udora.info/byudzhet/dlya-grazhdan" TargetMode="External"/><Relationship Id="rId2" Type="http://schemas.openxmlformats.org/officeDocument/2006/relationships/hyperlink" Target="http://sosnogorsk.org/adm/budget/execution/annual/the-budget-for-citizens/" TargetMode="External"/><Relationship Id="rId16" Type="http://schemas.openxmlformats.org/officeDocument/2006/relationships/hyperlink" Target="https://sysola-r11.gosweb.gosuslugi.ru/ofitsialno/statistika/byudzhet-dlya-grazhdan-old/dokumenty_3109.html" TargetMode="External"/><Relationship Id="rId20" Type="http://schemas.openxmlformats.org/officeDocument/2006/relationships/printerSettings" Target="../printerSettings/printerSettings16.bin"/><Relationship Id="rId1" Type="http://schemas.openxmlformats.org/officeDocument/2006/relationships/hyperlink" Target="http://www.finupr.adminta.ru/index.php/byudzhet-dlya-grazhdan/na-osnove-otcheta-ob-ispolnenii-byudzheta" TargetMode="External"/><Relationship Id="rId6" Type="http://schemas.openxmlformats.org/officeDocument/2006/relationships/hyperlink" Target="https://&#1089;&#1099;&#1082;&#1090;&#1099;&#1074;&#1082;&#1072;&#1088;.&#1088;&#1092;/administration/departament-finansov/byudzhet/byudzhet-dlya-grazhdan/otchety-ob-ispolnenii-byudzheta-mo-go-syktyvkar/" TargetMode="External"/><Relationship Id="rId11" Type="http://schemas.openxmlformats.org/officeDocument/2006/relationships/hyperlink" Target="https://kojgorodok.ru/finansyi/byudzhet-dlya-grazhdan/" TargetMode="External"/><Relationship Id="rId5" Type="http://schemas.openxmlformats.org/officeDocument/2006/relationships/hyperlink" Target="https://ustvymskij.ru/index.php/finansovoe-upravlenie/byudzhet-dlya-grazhdan" TargetMode="External"/><Relationship Id="rId15" Type="http://schemas.openxmlformats.org/officeDocument/2006/relationships/hyperlink" Target="https://syktyvdin.gosuslugi.ru/deyatelnost/napravleniya-deyatelnosti/finansy/byudzhet-dlya-grazhdan/" TargetMode="External"/><Relationship Id="rId10" Type="http://schemas.openxmlformats.org/officeDocument/2006/relationships/hyperlink" Target="http://www.mrk11.ru/page/bjudzhet_mr_knyazhpogostskiy.bjudzhet_dlya_grazhdan.2023_god_bjudzhet_dlya_grazhdan/" TargetMode="External"/><Relationship Id="rId19" Type="http://schemas.openxmlformats.org/officeDocument/2006/relationships/hyperlink" Target="http://fin.mrust-cilma.ru/byudzhet-dlya-grazhdan-po-proektu-resheniya-soveta-mr-ust-tsilemskiy-ob-utverzhdenii-otcheta-ob-ispolnenii-byudzheta-mr-ust-tsilemskiy-respubliki-komi-za-2023-god/" TargetMode="External"/><Relationship Id="rId4" Type="http://schemas.openxmlformats.org/officeDocument/2006/relationships/hyperlink" Target="https://troickopechorskij-r11.gosweb.gosuslugi.ru/ofitsialno/struktura-munitsipalnogo-obrazovaniya/finansovoe-upravlenie/byudzhet-dlya-grazhdan/" TargetMode="External"/><Relationship Id="rId9" Type="http://schemas.openxmlformats.org/officeDocument/2006/relationships/hyperlink" Target="http://fuizhma.ru/byudzhet-dlya-grazhdan" TargetMode="External"/><Relationship Id="rId14" Type="http://schemas.openxmlformats.org/officeDocument/2006/relationships/hyperlink" Target="https://www.priluzie.ru/bjudzhet-dlja-grazhdan/"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1091;&#1089;&#1090;&#1100;-&#1082;&#1091;&#1083;&#1086;&#1084;.&#1088;&#1092;/city/byudzhet-rayona/informatsionnye-soobshcheniya-o-finansovoy-gramotnosti/" TargetMode="External"/><Relationship Id="rId13" Type="http://schemas.openxmlformats.org/officeDocument/2006/relationships/hyperlink" Target="https://&#1089;&#1099;&#1082;&#1090;&#1099;&#1074;&#1082;&#1072;&#1088;.&#1088;&#1092;/administration/departament-finansov/finansovaya-gramotnost/informatsionnye-soobshcheniya-dlya-grazhdan-o-provedenii-meropriyatiy-po-povysheniyu-urovnya-finanso/" TargetMode="External"/><Relationship Id="rId18" Type="http://schemas.openxmlformats.org/officeDocument/2006/relationships/hyperlink" Target="http://fuizhma.ru/category/novosti" TargetMode="External"/><Relationship Id="rId26" Type="http://schemas.openxmlformats.org/officeDocument/2006/relationships/hyperlink" Target="https://disk.yandex.ru/d/0TsAaxZiLFivcg" TargetMode="External"/><Relationship Id="rId3" Type="http://schemas.openxmlformats.org/officeDocument/2006/relationships/hyperlink" Target="http://www.mrk11.ru/page/bjudzhet_mr_knyazhpogostskiy.gramotnos_finansovaya/" TargetMode="External"/><Relationship Id="rId21" Type="http://schemas.openxmlformats.org/officeDocument/2006/relationships/hyperlink" Target="https://www.ufmrpechora.ru/page/levoe_menju.Finansovaya_gramotnost.finansovaya_gramotnost_2024_god/" TargetMode="External"/><Relationship Id="rId7" Type="http://schemas.openxmlformats.org/officeDocument/2006/relationships/hyperlink" Target="http://www.&#1089;&#1099;&#1089;&#1086;&#1083;&#1072;-&#1072;&#1076;&#1084;.&#1088;&#1092;/fingram.php" TargetMode="External"/><Relationship Id="rId12" Type="http://schemas.openxmlformats.org/officeDocument/2006/relationships/hyperlink" Target="http://udora.info/finansovaya-gramotnost" TargetMode="External"/><Relationship Id="rId17" Type="http://schemas.openxmlformats.org/officeDocument/2006/relationships/hyperlink" Target="http://finupr.govuktyl.ru/finansovaya-gramotnost/informatsionnye-soobshcheniya-dlya-grazhdan-2024-god/2024-god-1-polugodie" TargetMode="External"/><Relationship Id="rId25" Type="http://schemas.openxmlformats.org/officeDocument/2006/relationships/hyperlink" Target="https://troitsk-obraz.ucoz.ru/index/finansovaja_gramotnost/0-140" TargetMode="External"/><Relationship Id="rId2" Type="http://schemas.openxmlformats.org/officeDocument/2006/relationships/hyperlink" Target="http://fin.mrust-cilma.ru/" TargetMode="External"/><Relationship Id="rId16" Type="http://schemas.openxmlformats.org/officeDocument/2006/relationships/hyperlink" Target="https://usinsk.gosuslugi.ru/dlya-zhiteley/novosti-i-reportazhi/" TargetMode="External"/><Relationship Id="rId20" Type="http://schemas.openxmlformats.org/officeDocument/2006/relationships/hyperlink" Target="https://kortfo.ucoz.org/index/novosti_i_meroprijatija/0-117" TargetMode="External"/><Relationship Id="rId29" Type="http://schemas.openxmlformats.org/officeDocument/2006/relationships/printerSettings" Target="../printerSettings/printerSettings17.bin"/><Relationship Id="rId1" Type="http://schemas.openxmlformats.org/officeDocument/2006/relationships/hyperlink" Target="http://&#1089;&#1099;&#1082;&#1090;&#1099;&#1074;&#1082;&#1072;&#1088;.&#1088;&#1092;/administration/departament-finansov/finansovaya-gramotnost/informatsionnye-soobshcheniya-dlya-grazhdan-o-provedenii-meropriyatij-po-povysheniyu-urovnya-finansovoj-gramotnosti" TargetMode="External"/><Relationship Id="rId6" Type="http://schemas.openxmlformats.org/officeDocument/2006/relationships/hyperlink" Target="http://finupr.adminta.ru/index.php/finansovaya-gramotnost/poleznaya-informatsiya" TargetMode="External"/><Relationship Id="rId11" Type="http://schemas.openxmlformats.org/officeDocument/2006/relationships/hyperlink" Target="https://vk.com/school1vyktyl?w=wall-199042052_799" TargetMode="External"/><Relationship Id="rId24" Type="http://schemas.openxmlformats.org/officeDocument/2006/relationships/hyperlink" Target="https://sysola-r11.gosweb.gosuslugi.ru/ofitsialno/statistika/byudzhet/finansovaya-gramotnost/" TargetMode="External"/><Relationship Id="rId5" Type="http://schemas.openxmlformats.org/officeDocument/2006/relationships/hyperlink" Target="http://sosnogorsk.org/strukturnye/finupr/financial-literacy/" TargetMode="External"/><Relationship Id="rId15" Type="http://schemas.openxmlformats.org/officeDocument/2006/relationships/hyperlink" Target="http://finupr.adminta.ru/index.php/finansovaya-gramotnost/poleznaya-informatsiya" TargetMode="External"/><Relationship Id="rId23" Type="http://schemas.openxmlformats.org/officeDocument/2006/relationships/hyperlink" Target="https://sosnogorsk.org/strukturnye/finupr/financial-literacy/" TargetMode="External"/><Relationship Id="rId28" Type="http://schemas.openxmlformats.org/officeDocument/2006/relationships/hyperlink" Target="http://fin.mrust-cilma.ru/informatsionnyie-soobshheniya-dlya-grazhdan-o-provedenii-meropriyatiy-po-povyisheniyu-urovnya-finansovoy-gramotnosti/" TargetMode="External"/><Relationship Id="rId10" Type="http://schemas.openxmlformats.org/officeDocument/2006/relationships/hyperlink" Target="https://syktyvdin.gosuslugi.ru/dlya-zhiteley/novosti-i-reportazhi/?cur_cc=40&amp;filter%5B40%5D%5BName%5D=&amp;filter%5B40%5D%5BCategory%5D=64" TargetMode="External"/><Relationship Id="rId19" Type="http://schemas.openxmlformats.org/officeDocument/2006/relationships/hyperlink" Target="http://www.mrk11.ru/page/bjudzhet_mr_knyazhpogostskiy.gramotnos_finansovaya/" TargetMode="External"/><Relationship Id="rId4" Type="http://schemas.openxmlformats.org/officeDocument/2006/relationships/hyperlink" Target="http://ufmrpechora.ru/page/levoe_menju.Finansovaya_gramotnost.finansovaya_gramotnost_2022_god/" TargetMode="External"/><Relationship Id="rId9" Type="http://schemas.openxmlformats.org/officeDocument/2006/relationships/hyperlink" Target="http://troitsk-obraz.ucoz.ru/index/finansovaja_gramotnost/0-140" TargetMode="External"/><Relationship Id="rId14" Type="http://schemas.openxmlformats.org/officeDocument/2006/relationships/hyperlink" Target="https://&#1074;&#1086;&#1088;&#1082;&#1091;&#1090;&#1072;&#1092;&#1080;&#1085;&#1072;&#1085;&#1089;&#1099;.&#1088;&#1092;/" TargetMode="External"/><Relationship Id="rId22" Type="http://schemas.openxmlformats.org/officeDocument/2006/relationships/hyperlink" Target="https://www.priluzie.ru/bjudzhet-dlja-grazhdan/finansovaja-gramotnost/planiruemye-meroprijatija/" TargetMode="External"/><Relationship Id="rId27" Type="http://schemas.openxmlformats.org/officeDocument/2006/relationships/hyperlink" Target="https://ust-kulomsky.gosuslugi.ru/dlya-zhiteley/novosti-i-reportazhi/novosti_892.html"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kojgorodok.ru/legislationmap/obschestvennyij-sovet/" TargetMode="External"/><Relationship Id="rId13" Type="http://schemas.openxmlformats.org/officeDocument/2006/relationships/hyperlink" Target="https://troickopechorskij-r11.gosweb.gosuslugi.ru/ofitsialno/struktura-munitsipalnogo-obrazovaniya/finansovoe-upravlenie/otchety-ob-ispolnenii-byudzheta-mr/" TargetMode="External"/><Relationship Id="rId18" Type="http://schemas.openxmlformats.org/officeDocument/2006/relationships/hyperlink" Target="https://sysola-r11.gosweb.gosuslugi.ru/o-munitsipalnom-obrazovanii/obschestvennyy-sovet/" TargetMode="External"/><Relationship Id="rId3" Type="http://schemas.openxmlformats.org/officeDocument/2006/relationships/hyperlink" Target="https://&#1089;&#1099;&#1082;&#1090;&#1099;&#1074;&#1082;&#1072;&#1088;.&#1088;&#1092;/administration/upravlenie-informatsii-i-sotsialnykh-kommunikatsiy/obshchestvennyy-sovet/protokoly/" TargetMode="External"/><Relationship Id="rId7" Type="http://schemas.openxmlformats.org/officeDocument/2006/relationships/hyperlink" Target="http://www.mrk11.ru/page/obschestvennyy_sovet_munitsipalnogo_rayona_knyazhpogostskiy.2024_4/" TargetMode="External"/><Relationship Id="rId12" Type="http://schemas.openxmlformats.org/officeDocument/2006/relationships/hyperlink" Target="https://disk.yandex.ru/d/0jLo93ZBzgNZ4A6.%20&#1055;&#1088;&#1086;&#1090;&#1086;&#1082;&#1086;&#1083;%20&#8470;6%20&#1086;&#1090;%2024.05.24%20&#1075;..pdf%20-%20&#1071;&#1085;&#1076;&#1077;&#1082;&#1089;&#160;&#1044;&#1086;&#1082;&#1091;&#1084;&#1077;&#1085;&#1090;&#1099;%20(yandex.ru)" TargetMode="External"/><Relationship Id="rId17" Type="http://schemas.openxmlformats.org/officeDocument/2006/relationships/hyperlink" Target="http://adm.govuktyl.ru/obshchestvennyj-sovet/deyatelnost-obshchestvennoj-palaty-mo-vuktyl-rk-2023-2026/protokoly-zasedanij-obshchestvennoj-palaty-mo-vuktyl-rk" TargetMode="External"/><Relationship Id="rId2" Type="http://schemas.openxmlformats.org/officeDocument/2006/relationships/hyperlink" Target="https://izhemskij-r11.gosweb.gosuslugi.ru/deyatelnost/napravleniya-deyatelnosti/obschestvennye-organizatsii/obschestvennyy-sovet-mo-mr-izhemskiy/informatsiya-o-deyatelnosti/" TargetMode="External"/><Relationship Id="rId16" Type="http://schemas.openxmlformats.org/officeDocument/2006/relationships/hyperlink" Target="http://mrust-cilma.ru/index.php/obshchestvennyj-sovet/17863-protokoly-zasedanij-obshchestvennogo-soveta-2024-god" TargetMode="External"/><Relationship Id="rId1" Type="http://schemas.openxmlformats.org/officeDocument/2006/relationships/hyperlink" Target="https://sosnogorsk.org/adm/ossr/protokoly-zasedaniy/" TargetMode="External"/><Relationship Id="rId6" Type="http://schemas.openxmlformats.org/officeDocument/2006/relationships/hyperlink" Target="https://mouhta.ru/directions/osovet/" TargetMode="External"/><Relationship Id="rId11" Type="http://schemas.openxmlformats.org/officeDocument/2006/relationships/hyperlink" Target="https://www.priluzie.ru/bjudzhet/proekty/materialy-k-proektu-godovogo-otcheta-23087/" TargetMode="External"/><Relationship Id="rId5" Type="http://schemas.openxmlformats.org/officeDocument/2006/relationships/hyperlink" Target="https://usinsk-r11.gosweb.gosuslugi.ru/netcat_files/673/3884/Protokol_4_ot_4_iyunya_2024_goda_zasedaniya_Obschestvennoi_palati_municipalnogo_okruga_Usinsk_Respubliki_Komi.pdf" TargetMode="External"/><Relationship Id="rId15" Type="http://schemas.openxmlformats.org/officeDocument/2006/relationships/hyperlink" Target="https://ust-kulomsky.gosuslugi.ru/netcat_files/multifile/273/3795/protokol_zasedaniya_Obschestennoy_palaty_ot_05.07.2024.pdf" TargetMode="External"/><Relationship Id="rId10" Type="http://schemas.openxmlformats.org/officeDocument/2006/relationships/hyperlink" Target="https://www.ufmrpechora.ru/page/levoe_menju.otkrytyi_bydget.sovet_obschestvennosti_mr_pechora/" TargetMode="External"/><Relationship Id="rId19" Type="http://schemas.openxmlformats.org/officeDocument/2006/relationships/printerSettings" Target="../printerSettings/printerSettings18.bin"/><Relationship Id="rId4" Type="http://schemas.openxmlformats.org/officeDocument/2006/relationships/hyperlink" Target="https://vorkuta.gosuslugi.ru/netcat_files/47/470/PROTOKOL_24_zasedaniya_Obschestvennogo_Soveta_munitsipal_nogo_okruga_Vorkuta_2021_2025_gg._0.pdf" TargetMode="External"/><Relationship Id="rId9" Type="http://schemas.openxmlformats.org/officeDocument/2006/relationships/hyperlink" Target="https://kortfo.ucoz.org/index/protocola_2019/0-61" TargetMode="External"/><Relationship Id="rId14" Type="http://schemas.openxmlformats.org/officeDocument/2006/relationships/hyperlink" Target="https://ustvymskij.ru/images/doc/&#1057;&#1086;&#1074;&#1077;&#1090;_&#1088;&#1072;&#1081;&#1086;&#1085;&#1072;/&#1055;&#1088;&#1086;&#1090;&#1086;&#1082;&#1086;&#1083;_&#1047;&#1072;&#1089;&#1077;&#1076;&#1072;&#1085;&#1080;&#1103;_&#1086;&#1073;&#1097;&#1077;&#1089;&#1090;&#1074;&#1077;&#1085;&#1085;&#1086;&#1081;_&#1087;&#1072;&#1083;&#1072;&#1090;&#1099;_&#1052;&#1056;_&#1059;&#1089;&#1090;&#1100;-&#1042;&#1099;&#1084;&#1089;&#1082;&#1080;&#1081;_2_&#1086;&#1090;_27_&#1084;&#1072;&#1103;_2024_&#1075;.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finupr.adminta.ru/index.php/byudzhet-mogo-inta/proekt-byudzheta/67-proekt-byudzheta-2024-god" TargetMode="External"/><Relationship Id="rId13" Type="http://schemas.openxmlformats.org/officeDocument/2006/relationships/hyperlink" Target="https://kortfo.ucoz.org/index/bjudzhet_na_2024_2026/0-134" TargetMode="External"/><Relationship Id="rId18" Type="http://schemas.openxmlformats.org/officeDocument/2006/relationships/hyperlink" Target="https://troickopechorskij-r11.gosweb.gosuslugi.ru/ofitsialno/struktura-munitsipalnogo-obrazovaniya/finansovoe-upravlenie/byudzhet/" TargetMode="External"/><Relationship Id="rId3" Type="http://schemas.openxmlformats.org/officeDocument/2006/relationships/hyperlink" Target="https://sysola-r11.gosweb.gosuslugi.ru/ofitsialno/statistika/byudzhet/proekt-byudzheta/" TargetMode="External"/><Relationship Id="rId7" Type="http://schemas.openxmlformats.org/officeDocument/2006/relationships/hyperlink" Target="https://&#1074;&#1086;&#1088;&#1082;&#1091;&#1090;&#1072;&#1092;&#1080;&#1085;&#1072;&#1085;&#1089;&#1099;.&#1088;&#1092;/main/budget-city/budget/project-resh" TargetMode="External"/><Relationship Id="rId12" Type="http://schemas.openxmlformats.org/officeDocument/2006/relationships/hyperlink" Target="https://kojgorodok.ru/finansyi/proekt-byudzheta/proektyi-vneseniya-izmenenij/" TargetMode="External"/><Relationship Id="rId17" Type="http://schemas.openxmlformats.org/officeDocument/2006/relationships/hyperlink" Target="https://syktyvdin-r11.gosweb.gosuslugi.ru/deyatelnost/napravleniya-deyatelnosti/finansy/byudzhet/byudzhet-2024-2026/" TargetMode="External"/><Relationship Id="rId2" Type="http://schemas.openxmlformats.org/officeDocument/2006/relationships/hyperlink" Target="https://fin.mouhta.ru/byudzhet/byudzhet_uhta/2024/" TargetMode="External"/><Relationship Id="rId16" Type="http://schemas.openxmlformats.org/officeDocument/2006/relationships/hyperlink" Target="https://sosnogorsk.org/adm/budget/budget/byudzhet-mo-mr-sosnogorsk-na-2024-god/proekty/" TargetMode="External"/><Relationship Id="rId20" Type="http://schemas.openxmlformats.org/officeDocument/2006/relationships/printerSettings" Target="../printerSettings/printerSettings19.bin"/><Relationship Id="rId1" Type="http://schemas.openxmlformats.org/officeDocument/2006/relationships/hyperlink" Target="http://beldepfin.ru/?page_id=4202" TargetMode="External"/><Relationship Id="rId6" Type="http://schemas.openxmlformats.org/officeDocument/2006/relationships/hyperlink" Target="https://&#1089;&#1099;&#1082;&#1090;&#1099;&#1074;&#1082;&#1072;&#1088;.&#1088;&#1092;/administration/departament-finansov/byudzhet/aktualizatsiya-byudzheta/" TargetMode="External"/><Relationship Id="rId11" Type="http://schemas.openxmlformats.org/officeDocument/2006/relationships/hyperlink" Target="http://www.mrk11.ru/page/bjudzhet_mr_knyazhpogostskiy.proekty_resheniy_soveta_mr_knyazhpogostskiy/" TargetMode="External"/><Relationship Id="rId5" Type="http://schemas.openxmlformats.org/officeDocument/2006/relationships/hyperlink" Target="https://ustvymskij.ru/index.php/finansovoe-upravlenie/proekty-reshenij-o-byudzhete" TargetMode="External"/><Relationship Id="rId15" Type="http://schemas.openxmlformats.org/officeDocument/2006/relationships/hyperlink" Target="https://www.priluzie.ru/bjudzhet/proekty/" TargetMode="External"/><Relationship Id="rId10" Type="http://schemas.openxmlformats.org/officeDocument/2006/relationships/hyperlink" Target="http://fuizhma.ru/proektyi-resheniy" TargetMode="External"/><Relationship Id="rId19" Type="http://schemas.openxmlformats.org/officeDocument/2006/relationships/hyperlink" Target="http://fin.mrust-cilma.ru/proektyi-resheniy/" TargetMode="External"/><Relationship Id="rId4" Type="http://schemas.openxmlformats.org/officeDocument/2006/relationships/hyperlink" Target="https://ustkulom-r11.gosweb.gosuslugi.ru/glavnoe/byudzhet-rayona/" TargetMode="External"/><Relationship Id="rId9" Type="http://schemas.openxmlformats.org/officeDocument/2006/relationships/hyperlink" Target="https://usinsk-r11.gosweb.gosuslugi.ru/deyatelnost/napravleniya-deyatelnosti/byudzhet/resheniya-proekty-resheniy-o-byudzhete/resheniya-proekty-resheniy-o-byudzhete-2024/" TargetMode="External"/><Relationship Id="rId14" Type="http://schemas.openxmlformats.org/officeDocument/2006/relationships/hyperlink" Target="https://www.ufmrpechora.ru/page/levoe_menju.resheniya_o_mestnyh_bjudzhetov_d.resheniya_o_bjudzhete_mo_mr_pechora.reshenie_o_bjudzhete_mo_mr_pechora_na_2024_god.vnesenie_izmeneniy_v_bjudzhet_mo_mr_pechora_na_2024_2026_gg/"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usinsk-r11.gosweb.gosuslugi.ru/deyatelnost/napravleniya-deyatelnosti/byudzhet/resheniya-proekty-resheniy-o-byudzhete/resheniya-proekty-resheniy-o-byudzhete-2024/" TargetMode="External"/><Relationship Id="rId13" Type="http://schemas.openxmlformats.org/officeDocument/2006/relationships/hyperlink" Target="https://www.ufmrpechora.ru/page/levoe_menju.resheniya_o_mestnyh_bjudzhetov_d.resheniya_o_bjudzhete_mo_mr_pechora.reshenie_o_bjudzhete_mo_mr_pechora_na_2024_god.vnesenie_izmeneniy_v_bjudzhet_mo_mr_pechora_na_2024_2026_gg/" TargetMode="External"/><Relationship Id="rId18" Type="http://schemas.openxmlformats.org/officeDocument/2006/relationships/hyperlink" Target="http://fin.mrust-cilma.ru/proektyi-resheniy/" TargetMode="External"/><Relationship Id="rId3" Type="http://schemas.openxmlformats.org/officeDocument/2006/relationships/hyperlink" Target="https://sysola-r11.gosweb.gosuslugi.ru/ofitsialno/statistika/byudzhet/proekt-byudzheta" TargetMode="External"/><Relationship Id="rId7" Type="http://schemas.openxmlformats.org/officeDocument/2006/relationships/hyperlink" Target="http://www.finupr.adminta.ru/index.php/byudzhet-mogo-inta/proekt-byudzheta/67-proekt-byudzheta-2024-god" TargetMode="External"/><Relationship Id="rId12" Type="http://schemas.openxmlformats.org/officeDocument/2006/relationships/hyperlink" Target="https://kojgorodok.ru/finansyi/proekt-byudzheta/proektyi-vneseniya-izmenenij/" TargetMode="External"/><Relationship Id="rId17" Type="http://schemas.openxmlformats.org/officeDocument/2006/relationships/hyperlink" Target="https://ustkulom-r11.gosweb.gosuslugi.ru/glavnoe/byudzhet-rayona/" TargetMode="External"/><Relationship Id="rId2" Type="http://schemas.openxmlformats.org/officeDocument/2006/relationships/hyperlink" Target="https://kortfo.ucoz.org/index/bjudzhet_na_2024_2026/0-134" TargetMode="External"/><Relationship Id="rId16" Type="http://schemas.openxmlformats.org/officeDocument/2006/relationships/hyperlink" Target="https://troickopechorskij-r11.gosweb.gosuslugi.ru/ofitsialno/struktura-munitsipalnogo-obrazovaniya/finansovoe-upravlenie/byudzhet/" TargetMode="External"/><Relationship Id="rId1" Type="http://schemas.openxmlformats.org/officeDocument/2006/relationships/hyperlink" Target="http://beldepfin.ru/?page_id=4202" TargetMode="External"/><Relationship Id="rId6" Type="http://schemas.openxmlformats.org/officeDocument/2006/relationships/hyperlink" Target="https://&#1074;&#1086;&#1088;&#1082;&#1091;&#1090;&#1072;&#1092;&#1080;&#1085;&#1072;&#1085;&#1089;&#1099;.&#1088;&#1092;/main/budget-city/budget/project-resh" TargetMode="External"/><Relationship Id="rId11" Type="http://schemas.openxmlformats.org/officeDocument/2006/relationships/hyperlink" Target="http://www.mrk11.ru/page/bjudzhet_mr_knyazhpogostskiy.proekty_resheniy_soveta_mr_knyazhpogostskiy/" TargetMode="External"/><Relationship Id="rId5" Type="http://schemas.openxmlformats.org/officeDocument/2006/relationships/hyperlink" Target="https://&#1089;&#1099;&#1082;&#1090;&#1099;&#1074;&#1082;&#1072;&#1088;.&#1088;&#1092;/administration/departament-finansov/byudzhet/aktualizatsiya-byudzheta/" TargetMode="External"/><Relationship Id="rId15" Type="http://schemas.openxmlformats.org/officeDocument/2006/relationships/hyperlink" Target="https://syktyvdin-r11.gosweb.gosuslugi.ru/deyatelnost/napravleniya-deyatelnosti/finansy/byudzhet/byudzhet-2024-2026/" TargetMode="External"/><Relationship Id="rId10" Type="http://schemas.openxmlformats.org/officeDocument/2006/relationships/hyperlink" Target="http://fuizhma.ru/proektyi-resheniy" TargetMode="External"/><Relationship Id="rId19" Type="http://schemas.openxmlformats.org/officeDocument/2006/relationships/printerSettings" Target="../printerSettings/printerSettings20.bin"/><Relationship Id="rId4" Type="http://schemas.openxmlformats.org/officeDocument/2006/relationships/hyperlink" Target="https://ustvymskij.ru/index.php/finansovoe-upravlenie/proekty-reshenij-o-byudzhete" TargetMode="External"/><Relationship Id="rId9" Type="http://schemas.openxmlformats.org/officeDocument/2006/relationships/hyperlink" Target="https://fin.mouhta.ru/byudzhet/byudzhet_uhta/2024/" TargetMode="External"/><Relationship Id="rId14" Type="http://schemas.openxmlformats.org/officeDocument/2006/relationships/hyperlink" Target="https://www.priluzie.ru/bjudzhet/proekty/"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usinsk-r11.gosweb.gosuslugi.ru/deyatelnost/napravleniya-deyatelnosti/byudzhet/resheniya-proekty-resheniy-o-byudzhete/resheniya-proekty-resheniy-o-byudzhete-2024/" TargetMode="External"/><Relationship Id="rId13" Type="http://schemas.openxmlformats.org/officeDocument/2006/relationships/hyperlink" Target="https://www.ufmrpechora.ru/page/levoe_menju.resheniya_o_mestnyh_bjudzhetov_d.resheniya_o_bjudzhete_mo_mr_pechora.reshenie_o_bjudzhete_mo_mr_pechora_na_2024_god.vnesenie_izmeneniy_v_bjudzhet_mo_mr_pechora_na_2024_2026_gg/" TargetMode="External"/><Relationship Id="rId18" Type="http://schemas.openxmlformats.org/officeDocument/2006/relationships/hyperlink" Target="https://ustkulom-r11.gosweb.gosuslugi.ru/glavnoe/byudzhet-rayona/" TargetMode="External"/><Relationship Id="rId3" Type="http://schemas.openxmlformats.org/officeDocument/2006/relationships/hyperlink" Target="https://ustvymskij.ru/index.php/finansovoe-upravlenie/resheniya-o-byudzhete" TargetMode="External"/><Relationship Id="rId7" Type="http://schemas.openxmlformats.org/officeDocument/2006/relationships/hyperlink" Target="http://www.finupr.adminta.ru/index.php/byudzhet-mogo-inta/utrverzhdennyj-byudzhet/68-utverzhdennyj-byudzhet-2024-god" TargetMode="External"/><Relationship Id="rId12" Type="http://schemas.openxmlformats.org/officeDocument/2006/relationships/hyperlink" Target="https://kortfo.ucoz.org/index/bjudzhet_na_2024_2026/0-134" TargetMode="External"/><Relationship Id="rId17" Type="http://schemas.openxmlformats.org/officeDocument/2006/relationships/hyperlink" Target="https://troickopechorskij-r11.gosweb.gosuslugi.ru/ofitsialno/struktura-munitsipalnogo-obrazovaniya/finansovoe-upravlenie/byudzhet/" TargetMode="External"/><Relationship Id="rId2" Type="http://schemas.openxmlformats.org/officeDocument/2006/relationships/hyperlink" Target="https://sysola-r11.gosweb.gosuslugi.ru/ofitsialno/statistika/byudzhet/byudzhet-rayona/" TargetMode="External"/><Relationship Id="rId16" Type="http://schemas.openxmlformats.org/officeDocument/2006/relationships/hyperlink" Target="https://syktyvdin-r11.gosweb.gosuslugi.ru/deyatelnost/napravleniya-deyatelnosti/finansy/byudzhet/byudzhet-2024-2026/" TargetMode="External"/><Relationship Id="rId20" Type="http://schemas.openxmlformats.org/officeDocument/2006/relationships/printerSettings" Target="../printerSettings/printerSettings21.bin"/><Relationship Id="rId1" Type="http://schemas.openxmlformats.org/officeDocument/2006/relationships/hyperlink" Target="http://beldepfin.ru/?page_id=4202" TargetMode="External"/><Relationship Id="rId6" Type="http://schemas.openxmlformats.org/officeDocument/2006/relationships/hyperlink" Target="https://&#1074;&#1086;&#1088;&#1082;&#1091;&#1090;&#1072;&#1092;&#1080;&#1085;&#1072;&#1085;&#1089;&#1099;.&#1088;&#1092;/main/budget-city/budget/resh-utver" TargetMode="External"/><Relationship Id="rId11" Type="http://schemas.openxmlformats.org/officeDocument/2006/relationships/hyperlink" Target="http://www.mrk11.ru/page/bjudzhet_mr_knyazhpogostskiy.resheniya_soveta_o_bjudzhete/" TargetMode="External"/><Relationship Id="rId5" Type="http://schemas.openxmlformats.org/officeDocument/2006/relationships/hyperlink" Target="https://&#1089;&#1099;&#1082;&#1090;&#1099;&#1074;&#1082;&#1072;&#1088;.&#1088;&#1092;/administration/departament-finansov/byudzhet/resheniya-ob-utverzhdenii-byudzheta/" TargetMode="External"/><Relationship Id="rId15" Type="http://schemas.openxmlformats.org/officeDocument/2006/relationships/hyperlink" Target="https://sosnogorsk.org/adm/budget/budget/byudzhet-mo-mr-sosnogorsk-na-2024-god/reshenie-o-byudzhete/" TargetMode="External"/><Relationship Id="rId10" Type="http://schemas.openxmlformats.org/officeDocument/2006/relationships/hyperlink" Target="http://fuizhma.ru/byudzhet-na-2024-god-i-planovyj-period-2025-i-2026-godov-i-izmeneniya-k-nemu" TargetMode="External"/><Relationship Id="rId19" Type="http://schemas.openxmlformats.org/officeDocument/2006/relationships/hyperlink" Target="http://fin.mrust-cilma.ru/resheniya/" TargetMode="External"/><Relationship Id="rId4" Type="http://schemas.openxmlformats.org/officeDocument/2006/relationships/hyperlink" Target="https://kojgorodok.ru/finansyi/utverzhdennyij-byudzhet/resheniya-soveta-munitsipalnogo-rajona-kojgorodskij-o-byudzhete-munitsipalnogo-obrazovaniya-munitsipalnogo-rajona-kojgorodskij-na-2024-god-i-planovyij-period-2025-i-2026-godov/" TargetMode="External"/><Relationship Id="rId9" Type="http://schemas.openxmlformats.org/officeDocument/2006/relationships/hyperlink" Target="https://fin.mouhta.ru/byudzhet/byudzhet_uhta/2024/" TargetMode="External"/><Relationship Id="rId14" Type="http://schemas.openxmlformats.org/officeDocument/2006/relationships/hyperlink" Target="https://www.priluzie.ru/bjudzhet/bjudzhet/"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fuizhma.ru/byudzhet-na-2024-god-i-planovyj-period-2025-i-2026-godov-i-izmeneniya-k-nemu" TargetMode="External"/><Relationship Id="rId13" Type="http://schemas.openxmlformats.org/officeDocument/2006/relationships/hyperlink" Target="https://sosnogorsk.org/adm/budget/budget/byudzhet-mo-mr-sosnogorsk-na-2024-god/reshenie-o-byudzhete/" TargetMode="External"/><Relationship Id="rId18" Type="http://schemas.openxmlformats.org/officeDocument/2006/relationships/hyperlink" Target="https://ust-kulomsky.gosuslugi.ru/glavnoe/byudzhet-rayona/" TargetMode="External"/><Relationship Id="rId3" Type="http://schemas.openxmlformats.org/officeDocument/2006/relationships/hyperlink" Target="https://&#1089;&#1099;&#1082;&#1090;&#1099;&#1074;&#1082;&#1072;&#1088;.&#1088;&#1092;/administration/departament-finansov/byudzhet/resheniya-ob-utverzhdenii-byudzheta/" TargetMode="External"/><Relationship Id="rId7" Type="http://schemas.openxmlformats.org/officeDocument/2006/relationships/hyperlink" Target="https://fin.mouhta.ru/byudzhet/byudzhet_uhta/2024/" TargetMode="External"/><Relationship Id="rId12" Type="http://schemas.openxmlformats.org/officeDocument/2006/relationships/hyperlink" Target="https://www.ufmrpechora.ru/page/levoe_menju.resheniya_o_mestnyh_bjudzhetov_d.resheniya_o_bjudzhete_mo_mr_pechora.reshenie_o_bjudzhete_mo_mr_pechora_na_2024_god.vnesenie_izmeneniy_v_bjudzhet_mo_mr_pechora_na_2024_2026_gg/" TargetMode="External"/><Relationship Id="rId17" Type="http://schemas.openxmlformats.org/officeDocument/2006/relationships/hyperlink" Target="https://ustvymskij.ru/index.php/finansovoe-upravlenie/resheniya-o-byudzhete" TargetMode="External"/><Relationship Id="rId2" Type="http://schemas.openxmlformats.org/officeDocument/2006/relationships/hyperlink" Target="https://www.priluzie.ru/bjudzhet/aktualizirovannye-versii/" TargetMode="External"/><Relationship Id="rId16" Type="http://schemas.openxmlformats.org/officeDocument/2006/relationships/hyperlink" Target="https://troickopechorskij-r11.gosweb.gosuslugi.ru/ofitsialno/struktura-munitsipalnogo-obrazovaniya/finansovoe-upravlenie/aktualizirovannye-versii-byudzheta/" TargetMode="External"/><Relationship Id="rId20" Type="http://schemas.openxmlformats.org/officeDocument/2006/relationships/printerSettings" Target="../printerSettings/printerSettings22.bin"/><Relationship Id="rId1" Type="http://schemas.openxmlformats.org/officeDocument/2006/relationships/hyperlink" Target="http://beldepfin.ru/?page_id=4202" TargetMode="External"/><Relationship Id="rId6" Type="http://schemas.openxmlformats.org/officeDocument/2006/relationships/hyperlink" Target="https://usinsk-r11.gosweb.gosuslugi.ru/deyatelnost/napravleniya-deyatelnosti/byudzhet/resheniya-proekty-resheniy-o-byudzhete/resheniya-proekty-resheniy-o-byudzhete-2024/" TargetMode="External"/><Relationship Id="rId11" Type="http://schemas.openxmlformats.org/officeDocument/2006/relationships/hyperlink" Target="https://kortfo.ucoz.org/index/bjudzhet_na_2024_2026/0-134" TargetMode="External"/><Relationship Id="rId5" Type="http://schemas.openxmlformats.org/officeDocument/2006/relationships/hyperlink" Target="http://www.finupr.adminta.ru/index.php/byudzhet-mogo-inta/utrverzhdennyj-byudzhet/68-utverzhdennyj-byudzhet-2024-god" TargetMode="External"/><Relationship Id="rId15" Type="http://schemas.openxmlformats.org/officeDocument/2006/relationships/hyperlink" Target="https://sysola-r11.gosweb.gosuslugi.ru/ofitsialno/statistika/byudzhet/byudzhet-rayona/" TargetMode="External"/><Relationship Id="rId10" Type="http://schemas.openxmlformats.org/officeDocument/2006/relationships/hyperlink" Target="https://kojgorodok.ru/finansyi/aktualizirovannaya-versiya-byudzheta/" TargetMode="External"/><Relationship Id="rId19" Type="http://schemas.openxmlformats.org/officeDocument/2006/relationships/hyperlink" Target="http://fin.mrust-cilma.ru/resheniya/" TargetMode="External"/><Relationship Id="rId4" Type="http://schemas.openxmlformats.org/officeDocument/2006/relationships/hyperlink" Target="https://&#1074;&#1086;&#1088;&#1082;&#1091;&#1090;&#1072;&#1092;&#1080;&#1085;&#1072;&#1085;&#1089;&#1099;.&#1088;&#1092;/main/budget-city/budget/actual-budget" TargetMode="External"/><Relationship Id="rId9" Type="http://schemas.openxmlformats.org/officeDocument/2006/relationships/hyperlink" Target="http://www.mrk11.ru/page/bjudzhet_mr_knyazhpogostskiy.resheniya_soveta_o_bjudzhete/" TargetMode="External"/><Relationship Id="rId14" Type="http://schemas.openxmlformats.org/officeDocument/2006/relationships/hyperlink" Target="https://syktyvdin-r11.gosweb.gosuslugi.ru/deyatelnost/napravleniya-deyatelnosti/finansy/byudzhet/byudzhet-2024-2026/"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ustvymskij.ru/index.php/finansovoe-upravlenie/itogi-ispolneniya-byudzheta" TargetMode="External"/><Relationship Id="rId13" Type="http://schemas.openxmlformats.org/officeDocument/2006/relationships/hyperlink" Target="http://www.mrk11.ru/page/bjudzhet_mr_knyazhpogostskiy.ispolnenie_bjudzhetov.2024_god_ispolnenie_bjudzheta.npa_ob_ispolnenii_bjudzheta_2024/" TargetMode="External"/><Relationship Id="rId18" Type="http://schemas.openxmlformats.org/officeDocument/2006/relationships/hyperlink" Target="https://sysola-r11.gosweb.gosuslugi.ru/ofitsialno/statistika/byudzhet/ispolnenie-byudzheta/" TargetMode="External"/><Relationship Id="rId3" Type="http://schemas.openxmlformats.org/officeDocument/2006/relationships/hyperlink" Target="http://kojgorodok.ru/finansyi/otchet-ob-ispolnenii-byudzheta/" TargetMode="External"/><Relationship Id="rId21" Type="http://schemas.openxmlformats.org/officeDocument/2006/relationships/hyperlink" Target="http://fin.mrust-cilma.ru/ezhekvartalnoe/" TargetMode="External"/><Relationship Id="rId7" Type="http://schemas.openxmlformats.org/officeDocument/2006/relationships/hyperlink" Target="https://fin.mouhta.ru/byudzhet/otchet/2024/" TargetMode="External"/><Relationship Id="rId12" Type="http://schemas.openxmlformats.org/officeDocument/2006/relationships/hyperlink" Target="http://fuizhma.ru/byudzhet-rayona-2/otchet-ob-ispolnenii-byudzheta" TargetMode="External"/><Relationship Id="rId17" Type="http://schemas.openxmlformats.org/officeDocument/2006/relationships/hyperlink" Target="https://sosnogorsk.org/adm/budget/execution/quarterly/2024-god/" TargetMode="External"/><Relationship Id="rId2" Type="http://schemas.openxmlformats.org/officeDocument/2006/relationships/hyperlink" Target="http://&#1089;&#1099;&#1082;&#1090;&#1099;&#1074;&#1082;&#1072;&#1088;.&#1088;&#1092;/administration/departament-finansov/byudzhet/otchety-ob-ispolnenii-byudzheta" TargetMode="External"/><Relationship Id="rId16" Type="http://schemas.openxmlformats.org/officeDocument/2006/relationships/hyperlink" Target="https://www.priluzie.ru/bjudzhet/otchety/" TargetMode="External"/><Relationship Id="rId20" Type="http://schemas.openxmlformats.org/officeDocument/2006/relationships/hyperlink" Target="https://ustkulom-r11.gosweb.gosuslugi.ru/glavnoe/byudzhet-rayona/otchet-ob-ispolnenii-byudzheta/ezhekvartalnye-otchety/" TargetMode="External"/><Relationship Id="rId1" Type="http://schemas.openxmlformats.org/officeDocument/2006/relationships/hyperlink" Target="http://beldepfin.ru/?page_id=4202" TargetMode="External"/><Relationship Id="rId6" Type="http://schemas.openxmlformats.org/officeDocument/2006/relationships/hyperlink" Target="https://troickopechorskij-r11.gosweb.gosuslugi.ru/ofitsialno/struktura-munitsipalnogo-obrazovaniya/finansovoe-upravlenie/otchety-ob-ispolnenii-byudzheta-mr/" TargetMode="External"/><Relationship Id="rId11" Type="http://schemas.openxmlformats.org/officeDocument/2006/relationships/hyperlink" Target="http://finupr.govuktyl.ru/byudzhet-momo-vuktyl/otchety-ob-ispolnenii-byudzheta-mogo-vuktyl/2024-god" TargetMode="External"/><Relationship Id="rId5" Type="http://schemas.openxmlformats.org/officeDocument/2006/relationships/hyperlink" Target="https://syktyvdin.gosuslugi.ru/deyatelnost/napravleniya-deyatelnosti/finansy/byudzhet/otchet-ob-ispolnenii-byudzheta-munitsipalnogo-rayona/" TargetMode="External"/><Relationship Id="rId15" Type="http://schemas.openxmlformats.org/officeDocument/2006/relationships/hyperlink" Target="https://ufmrpechora.ru/page/levoe_menju.ispolneniya_mestnyh_bjudzhetov_7_3_0.ispolnenie_za_2024_god.ezhemesyachnoe_ispolnenie_bjudzheta_mo_mr_pechora_za_2024_god/" TargetMode="External"/><Relationship Id="rId10" Type="http://schemas.openxmlformats.org/officeDocument/2006/relationships/hyperlink" Target="https://usinsk.gosuslugi.ru/deyatelnost/napravleniya-deyatelnosti/byudzhet/otchet-ob-ispolnenii-byudzheta/otchet-ob-ispolnenii-byudzheta-2024/" TargetMode="External"/><Relationship Id="rId19" Type="http://schemas.openxmlformats.org/officeDocument/2006/relationships/hyperlink" Target="http://udora.info/byudzhet/2024" TargetMode="External"/><Relationship Id="rId4" Type="http://schemas.openxmlformats.org/officeDocument/2006/relationships/hyperlink" Target="https://&#1074;&#1086;&#1088;&#1082;&#1091;&#1090;&#1072;&#1092;&#1080;&#1085;&#1072;&#1085;&#1089;&#1099;.&#1088;&#1092;/main/budget-city/budget-performance-report" TargetMode="External"/><Relationship Id="rId9" Type="http://schemas.openxmlformats.org/officeDocument/2006/relationships/hyperlink" Target="http://www.finupr.adminta.ru/index.php/byudzhet-mogo-inta/ispolnenie-byudzheta/69-ispolnenie-byudzheta-2024-god" TargetMode="External"/><Relationship Id="rId14" Type="http://schemas.openxmlformats.org/officeDocument/2006/relationships/hyperlink" Target="https://kortfo.ucoz.org/index/2024/0-141" TargetMode="External"/><Relationship Id="rId22"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8" Type="http://schemas.openxmlformats.org/officeDocument/2006/relationships/hyperlink" Target="http://finupr.govuktyl.ru/byudzhet-momo-vuktyl/otchety-ob-ispolnenii-byudzheta-mogo-vuktyl/2024-god" TargetMode="External"/><Relationship Id="rId13" Type="http://schemas.openxmlformats.org/officeDocument/2006/relationships/hyperlink" Target="https://www.priluzie.ru/bjudzhet/otchety/" TargetMode="External"/><Relationship Id="rId18" Type="http://schemas.openxmlformats.org/officeDocument/2006/relationships/printerSettings" Target="../printerSettings/printerSettings24.bin"/><Relationship Id="rId3" Type="http://schemas.openxmlformats.org/officeDocument/2006/relationships/hyperlink" Target="https://&#1074;&#1086;&#1088;&#1082;&#1091;&#1090;&#1072;&#1092;&#1080;&#1085;&#1072;&#1085;&#1089;&#1099;.&#1088;&#1092;/main/budget-city/budget-performance-report" TargetMode="External"/><Relationship Id="rId7" Type="http://schemas.openxmlformats.org/officeDocument/2006/relationships/hyperlink" Target="https://fin.mouhta.ru/byudzhet/otchet/2024/" TargetMode="External"/><Relationship Id="rId12" Type="http://schemas.openxmlformats.org/officeDocument/2006/relationships/hyperlink" Target="https://ufmrpechora.ru/page/levoe_menju.ispolneniya_mestnyh_bjudzhetov_7_3_0.ispolnenie_za_2024_god.ezhemesyachnoe_ispolnenie_bjudzheta_mo_mr_pechora_za_2024_god/" TargetMode="External"/><Relationship Id="rId17" Type="http://schemas.openxmlformats.org/officeDocument/2006/relationships/hyperlink" Target="https://ustkulom-r11.gosweb.gosuslugi.ru/glavnoe/byudzhet-rayona/otchet-ob-ispolnenii-byudzheta/analiticheskie-dannye-o-postupleniyah-i-rashodah-byudzheta/" TargetMode="External"/><Relationship Id="rId2" Type="http://schemas.openxmlformats.org/officeDocument/2006/relationships/hyperlink" Target="http://kojgorodok.ru/finansyi/otchet-ob-ispolnenii-byudzheta/" TargetMode="External"/><Relationship Id="rId16" Type="http://schemas.openxmlformats.org/officeDocument/2006/relationships/hyperlink" Target="http://udora.info/byudzhet/2024" TargetMode="External"/><Relationship Id="rId1" Type="http://schemas.openxmlformats.org/officeDocument/2006/relationships/hyperlink" Target="http://beldepfin.ru/?page_id=4202" TargetMode="External"/><Relationship Id="rId6" Type="http://schemas.openxmlformats.org/officeDocument/2006/relationships/hyperlink" Target="https://usinsk.gosuslugi.ru/deyatelnost/napravleniya-deyatelnosti/byudzhet/svedeniya-o-hode-ispolneniya-byudzheta/" TargetMode="External"/><Relationship Id="rId11" Type="http://schemas.openxmlformats.org/officeDocument/2006/relationships/hyperlink" Target="https://kortfo.ucoz.org/index/2024/0-141" TargetMode="External"/><Relationship Id="rId5" Type="http://schemas.openxmlformats.org/officeDocument/2006/relationships/hyperlink" Target="http://www.finupr.adminta.ru/index.php/byudzhet-mogo-inta/ispolnenie-byudzheta/69-ispolnenie-byudzheta-2024-god" TargetMode="External"/><Relationship Id="rId15" Type="http://schemas.openxmlformats.org/officeDocument/2006/relationships/hyperlink" Target="https://troickopechorskij-r11.gosweb.gosuslugi.ru/ofitsialno/struktura-munitsipalnogo-obrazovaniya/finansovoe-upravlenie/otchety-ob-ispolnenii-konsolidirovannogo-byudzheta-mr/" TargetMode="External"/><Relationship Id="rId10" Type="http://schemas.openxmlformats.org/officeDocument/2006/relationships/hyperlink" Target="http://www.mrk11.ru/page/bjudzhet_mr_knyazhpogostskiy.ispolnenie_bjudzhetov.2024_god_ispolnenie_bjudzheta.otchety_ispolnenie_bjudzheta_2024/" TargetMode="External"/><Relationship Id="rId4" Type="http://schemas.openxmlformats.org/officeDocument/2006/relationships/hyperlink" Target="https://&#1089;&#1099;&#1082;&#1090;&#1099;&#1074;&#1082;&#1072;&#1088;.&#1088;&#1092;/administration/departament-finansov/byudzhet/otchety-ob-ispolnenii-byudzheta/" TargetMode="External"/><Relationship Id="rId9" Type="http://schemas.openxmlformats.org/officeDocument/2006/relationships/hyperlink" Target="http://fuizhma.ru/byudzhet-rayona-2/otchet-ob-ispolnenii-byudzheta" TargetMode="External"/><Relationship Id="rId14" Type="http://schemas.openxmlformats.org/officeDocument/2006/relationships/hyperlink" Target="https://sosnogorsk.org/adm/budget/execution/quarterly/2024-god/"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finupr.govuktyl.ru/byudzhet-momo-vuktyl/otchety-ob-ispolnenii-byudzheta-mogo-vuktyl/2024-god" TargetMode="External"/><Relationship Id="rId13" Type="http://schemas.openxmlformats.org/officeDocument/2006/relationships/hyperlink" Target="https://sosnogorsk.org/adm/budget/execution/quarterly/2024-god/" TargetMode="External"/><Relationship Id="rId3" Type="http://schemas.openxmlformats.org/officeDocument/2006/relationships/hyperlink" Target="https://&#1074;&#1086;&#1088;&#1082;&#1091;&#1090;&#1072;&#1092;&#1080;&#1085;&#1072;&#1085;&#1089;&#1099;.&#1088;&#1092;/main/budget-city/budget-performance-report" TargetMode="External"/><Relationship Id="rId7" Type="http://schemas.openxmlformats.org/officeDocument/2006/relationships/hyperlink" Target="https://fin.mouhta.ru/byudzhet/otchet/2024/" TargetMode="External"/><Relationship Id="rId12" Type="http://schemas.openxmlformats.org/officeDocument/2006/relationships/hyperlink" Target="https://www.priluzie.ru/bjudzhet/otchety/" TargetMode="External"/><Relationship Id="rId2" Type="http://schemas.openxmlformats.org/officeDocument/2006/relationships/hyperlink" Target="http://kojgorodok.ru/finansyi/otchet-ob-ispolnenii-byudzheta/" TargetMode="External"/><Relationship Id="rId16" Type="http://schemas.openxmlformats.org/officeDocument/2006/relationships/printerSettings" Target="../printerSettings/printerSettings25.bin"/><Relationship Id="rId1" Type="http://schemas.openxmlformats.org/officeDocument/2006/relationships/hyperlink" Target="http://beldepfin.ru/?page_id=4202" TargetMode="External"/><Relationship Id="rId6" Type="http://schemas.openxmlformats.org/officeDocument/2006/relationships/hyperlink" Target="https://usinsk.gosuslugi.ru/deyatelnost/napravleniya-deyatelnosti/byudzhet/svedeniya-o-hode-ispolneniya-byudzheta/" TargetMode="External"/><Relationship Id="rId11" Type="http://schemas.openxmlformats.org/officeDocument/2006/relationships/hyperlink" Target="https://ufmrpechora.ru/page/levoe_menju.ispolneniya_mestnyh_bjudzhetov_7_3_0.ispolnenie_za_2024_god.ezhemesyachnoe_ispolnenie_bjudzheta_mo_mr_pechora_za_2024_god/" TargetMode="External"/><Relationship Id="rId5" Type="http://schemas.openxmlformats.org/officeDocument/2006/relationships/hyperlink" Target="http://www.finupr.adminta.ru/index.php/byudzhet-mogo-inta/ispolnenie-byudzheta/69-ispolnenie-byudzheta-2024-god" TargetMode="External"/><Relationship Id="rId15" Type="http://schemas.openxmlformats.org/officeDocument/2006/relationships/hyperlink" Target="https://ustkulom-r11.gosweb.gosuslugi.ru/glavnoe/byudzhet-rayona/otchet-ob-ispolnenii-byudzheta/analiticheskie-dannye-o-postupleniyah-i-rashodah-byudzheta/" TargetMode="External"/><Relationship Id="rId10" Type="http://schemas.openxmlformats.org/officeDocument/2006/relationships/hyperlink" Target="https://kortfo.ucoz.org/index/2024/0-141" TargetMode="External"/><Relationship Id="rId4" Type="http://schemas.openxmlformats.org/officeDocument/2006/relationships/hyperlink" Target="https://&#1089;&#1099;&#1082;&#1090;&#1099;&#1074;&#1082;&#1072;&#1088;.&#1088;&#1092;/administration/departament-finansov/byudzhet/otchety-ob-ispolnenii-byudzheta/" TargetMode="External"/><Relationship Id="rId9" Type="http://schemas.openxmlformats.org/officeDocument/2006/relationships/hyperlink" Target="http://www.mrk11.ru/page/bjudzhet_mr_knyazhpogostskiy.ispolnenie_bjudzhetov.2024_god_ispolnenie_bjudzheta.otchety_ispolnenie_bjudzheta_2024/" TargetMode="External"/><Relationship Id="rId14" Type="http://schemas.openxmlformats.org/officeDocument/2006/relationships/hyperlink" Target="http://udora.info/byudzhet/2024"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fuizhma.ru/byudzhet-rayona-2/munitsipalnyiy-dolg" TargetMode="External"/><Relationship Id="rId13" Type="http://schemas.openxmlformats.org/officeDocument/2006/relationships/hyperlink" Target="https://syktyvdin.gosuslugi.ru/deyatelnost/napravleniya-deyatelnosti/finansy/byudzhet/otchet-ob-ispolnenii-byudzheta-munitsipalnogo-rayona/" TargetMode="External"/><Relationship Id="rId18" Type="http://schemas.openxmlformats.org/officeDocument/2006/relationships/hyperlink" Target="https://sosnogorsk.org/adm/budget/debt-book/dolgovaya-kniga-na-2024-god/" TargetMode="External"/><Relationship Id="rId3" Type="http://schemas.openxmlformats.org/officeDocument/2006/relationships/hyperlink" Target="https://usinsk.gosuslugi.ru/deyatelnost/napravleniya-deyatelnosti/byudzhet/munitsipalnyy-dolg/" TargetMode="External"/><Relationship Id="rId7" Type="http://schemas.openxmlformats.org/officeDocument/2006/relationships/hyperlink" Target="http://finupr.govuktyl.ru/byudzhet-momo-vuktyl/otchety-ob-ispolnenii-byudzheta-mogo-vuktyl/2024-god" TargetMode="External"/><Relationship Id="rId12" Type="http://schemas.openxmlformats.org/officeDocument/2006/relationships/hyperlink" Target="https://www.priluzie.ru/bjudzhet/otchety/" TargetMode="External"/><Relationship Id="rId17" Type="http://schemas.openxmlformats.org/officeDocument/2006/relationships/hyperlink" Target="http://fin.mrust-cilma.ru/munitsipalnyiy-dolg/" TargetMode="External"/><Relationship Id="rId2" Type="http://schemas.openxmlformats.org/officeDocument/2006/relationships/hyperlink" Target="http://kojgorodok.ru/finansyi/otchet-ob-ispolnenii-byudzheta/" TargetMode="External"/><Relationship Id="rId16" Type="http://schemas.openxmlformats.org/officeDocument/2006/relationships/hyperlink" Target="https://ustkulom-r11.gosweb.gosuslugi.ru/glavnoe/byudzhet-rayona/munitsipalnyy-dolg/?cur_cc=1812" TargetMode="External"/><Relationship Id="rId1" Type="http://schemas.openxmlformats.org/officeDocument/2006/relationships/hyperlink" Target="http://beldepfin.ru/?page_id=4202" TargetMode="External"/><Relationship Id="rId6" Type="http://schemas.openxmlformats.org/officeDocument/2006/relationships/hyperlink" Target="https://fin.mouhta.ru/dolg/dolgovaya_kniga/2024/" TargetMode="External"/><Relationship Id="rId11" Type="http://schemas.openxmlformats.org/officeDocument/2006/relationships/hyperlink" Target="https://ufmrpechora.ru/page/levoe_menju.normativnaya_baza.munitsipalnyy_dolg.munitsipalnaya_dolgovaya_kniga_mo_mr_pechora.2024_god/" TargetMode="External"/><Relationship Id="rId5" Type="http://schemas.openxmlformats.org/officeDocument/2006/relationships/hyperlink" Target="http://www.finupr.adminta.ru/index.php/byudzhet-mogo-inta/ispolnenie-byudzheta/69-ispolnenie-byudzheta-2024-god" TargetMode="External"/><Relationship Id="rId15" Type="http://schemas.openxmlformats.org/officeDocument/2006/relationships/hyperlink" Target="http://udora.info/byudzhet/2024" TargetMode="External"/><Relationship Id="rId10" Type="http://schemas.openxmlformats.org/officeDocument/2006/relationships/hyperlink" Target="https://kortfo.ucoz.org/index/obem_municipalnogo_dolga_i_raskhodov_na_ego_obsluzhivanie_za_2024_god/0-140" TargetMode="External"/><Relationship Id="rId19" Type="http://schemas.openxmlformats.org/officeDocument/2006/relationships/printerSettings" Target="../printerSettings/printerSettings26.bin"/><Relationship Id="rId4" Type="http://schemas.openxmlformats.org/officeDocument/2006/relationships/hyperlink" Target="https://&#1089;&#1099;&#1082;&#1090;&#1099;&#1074;&#1082;&#1072;&#1088;.&#1088;&#1092;/administration/departament-finansov/munitsipalnyy-dolg/?sphrase_id=261047" TargetMode="External"/><Relationship Id="rId9" Type="http://schemas.openxmlformats.org/officeDocument/2006/relationships/hyperlink" Target="http://www.mrk11.ru/page/bjudzhet_mr_knyazhpogostskiy.munitsipalnyy_dolg/" TargetMode="External"/><Relationship Id="rId14" Type="http://schemas.openxmlformats.org/officeDocument/2006/relationships/hyperlink" Target="https://troickopechorskij-r11.gosweb.gosuslugi.ru/ofitsialno/struktura-munitsipalnogo-obrazovaniya/finansovoe-upravlenie/munitsipalnyy-dolg-mr-troitsko-pechorski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8" Type="http://schemas.openxmlformats.org/officeDocument/2006/relationships/hyperlink" Target="https://fin.mouhta.ru/byudzhet/otchet/2024/" TargetMode="External"/><Relationship Id="rId13" Type="http://schemas.openxmlformats.org/officeDocument/2006/relationships/hyperlink" Target="https://www.priluzie.ru/bjudzhet/otchety/" TargetMode="External"/><Relationship Id="rId18" Type="http://schemas.openxmlformats.org/officeDocument/2006/relationships/hyperlink" Target="https://sysola-r11.gosweb.gosuslugi.ru/ofitsialno/statistika/byudzhet/ispolnenie-byudzheta/" TargetMode="External"/><Relationship Id="rId3" Type="http://schemas.openxmlformats.org/officeDocument/2006/relationships/hyperlink" Target="http://kojgorodok.ru/finansyi/otchet-ob-ispolnenii-byudzheta/" TargetMode="External"/><Relationship Id="rId7" Type="http://schemas.openxmlformats.org/officeDocument/2006/relationships/hyperlink" Target="https://usinsk.gosuslugi.ru/deyatelnost/napravleniya-deyatelnosti/byudzhet/svedeniya-o-hode-ispolneniya-byudzheta/" TargetMode="External"/><Relationship Id="rId12" Type="http://schemas.openxmlformats.org/officeDocument/2006/relationships/hyperlink" Target="https://ufmrpechora.ru/page/levoe_menju.ispolneniya_mestnyh_bjudzhetov_7_3_0.ispolnenie_za_2024_god.ezhemesyachnoe_ispolnenie_bjudzheta_mo_mr_pechora_za_2024_god/" TargetMode="External"/><Relationship Id="rId17" Type="http://schemas.openxmlformats.org/officeDocument/2006/relationships/hyperlink" Target="https://ustkulom-r11.gosweb.gosuslugi.ru/glavnoe/byudzhet-rayona/otchet-ob-ispolnenii-byudzheta/analiticheskie-dannye-o-postupleniyah-i-rashodah-byudzheta/" TargetMode="External"/><Relationship Id="rId2" Type="http://schemas.openxmlformats.org/officeDocument/2006/relationships/hyperlink" Target="http://fuizhma.ru/byudzhet-rayona-2/otchet-ob-ispolnenii-byudzheta" TargetMode="External"/><Relationship Id="rId16" Type="http://schemas.openxmlformats.org/officeDocument/2006/relationships/hyperlink" Target="https://ustvymskij.ru/index.php/finansovoe-upravlenie/itogi-ispolneniya-byudzheta" TargetMode="External"/><Relationship Id="rId1" Type="http://schemas.openxmlformats.org/officeDocument/2006/relationships/hyperlink" Target="http://beldepfin.ru/?page_id=4202" TargetMode="External"/><Relationship Id="rId6" Type="http://schemas.openxmlformats.org/officeDocument/2006/relationships/hyperlink" Target="http://www.finupr.adminta.ru/index.php/byudzhet-mogo-inta/ispolnenie-byudzheta/69-ispolnenie-byudzheta-2024-god" TargetMode="External"/><Relationship Id="rId11" Type="http://schemas.openxmlformats.org/officeDocument/2006/relationships/hyperlink" Target="https://kortfo.ucoz.org/index/2024/0-141" TargetMode="External"/><Relationship Id="rId5" Type="http://schemas.openxmlformats.org/officeDocument/2006/relationships/hyperlink" Target="https://&#1089;&#1099;&#1082;&#1090;&#1099;&#1074;&#1082;&#1072;&#1088;.&#1088;&#1092;/administration/departament-finansov/byudzhet/otchety-ob-ispolnenii-byudzheta/" TargetMode="External"/><Relationship Id="rId15" Type="http://schemas.openxmlformats.org/officeDocument/2006/relationships/hyperlink" Target="http://udora.info/byudzhet/2024" TargetMode="External"/><Relationship Id="rId10" Type="http://schemas.openxmlformats.org/officeDocument/2006/relationships/hyperlink" Target="http://www.mrk11.ru/page/bjudzhet_mr_knyazhpogostskiy.ispolnenie_bjudzhetov.2024_god_ispolnenie_bjudzheta.otchety_ispolnenie_bjudzheta_2024/" TargetMode="External"/><Relationship Id="rId19" Type="http://schemas.openxmlformats.org/officeDocument/2006/relationships/printerSettings" Target="../printerSettings/printerSettings27.bin"/><Relationship Id="rId4" Type="http://schemas.openxmlformats.org/officeDocument/2006/relationships/hyperlink" Target="https://&#1074;&#1086;&#1088;&#1082;&#1091;&#1090;&#1072;&#1092;&#1080;&#1085;&#1072;&#1085;&#1089;&#1099;.&#1088;&#1092;/main/budget-city/budget-performance-report" TargetMode="External"/><Relationship Id="rId9" Type="http://schemas.openxmlformats.org/officeDocument/2006/relationships/hyperlink" Target="http://finupr.govuktyl.ru/byudzhet-momo-vuktyl/otchety-ob-ispolnenii-byudzheta-mogo-vuktyl/2024-god" TargetMode="External"/><Relationship Id="rId14" Type="http://schemas.openxmlformats.org/officeDocument/2006/relationships/hyperlink" Target="https://sosnogorsk.org/adm/budget/execution/quarterly/2024-god/"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http://finupr.govuktyl.ru/byudzhet-momo-vuktyl/otchety-ob-ispolnenii-byudzheta-mogo-vuktyl/2024-god" TargetMode="External"/><Relationship Id="rId13" Type="http://schemas.openxmlformats.org/officeDocument/2006/relationships/hyperlink" Target="https://www.priluzie.ru/bjudzhet/otchety/" TargetMode="External"/><Relationship Id="rId18" Type="http://schemas.openxmlformats.org/officeDocument/2006/relationships/hyperlink" Target="https://ustkulom-r11.gosweb.gosuslugi.ru/glavnoe/byudzhet-rayona/otchet-ob-ispolnenii-byudzheta/analiticheskie-dannye-o-postupleniyah-i-rashodah-byudzheta/" TargetMode="External"/><Relationship Id="rId3" Type="http://schemas.openxmlformats.org/officeDocument/2006/relationships/hyperlink" Target="https://&#1074;&#1086;&#1088;&#1082;&#1091;&#1090;&#1072;&#1092;&#1080;&#1085;&#1072;&#1085;&#1089;&#1099;.&#1088;&#1092;/main/budget-city/budget-performance-report" TargetMode="External"/><Relationship Id="rId7" Type="http://schemas.openxmlformats.org/officeDocument/2006/relationships/hyperlink" Target="https://fin.mouhta.ru/byudzhet/otchet/2024/" TargetMode="External"/><Relationship Id="rId12" Type="http://schemas.openxmlformats.org/officeDocument/2006/relationships/hyperlink" Target="https://ufmrpechora.ru/page/levoe_menju.ispolneniya_mestnyh_bjudzhetov_7_3_0.ispolnenie_za_2024_god.ezhemesyachnoe_ispolnenie_bjudzheta_mo_mr_pechora_za_2024_god/" TargetMode="External"/><Relationship Id="rId17" Type="http://schemas.openxmlformats.org/officeDocument/2006/relationships/hyperlink" Target="http://udora.info/byudzhet/2024" TargetMode="External"/><Relationship Id="rId2" Type="http://schemas.openxmlformats.org/officeDocument/2006/relationships/hyperlink" Target="http://kojgorodok.ru/finansyi/otchet-ob-ispolnenii-byudzheta/" TargetMode="External"/><Relationship Id="rId16" Type="http://schemas.openxmlformats.org/officeDocument/2006/relationships/hyperlink" Target="https://troickopechorskij-r11.gosweb.gosuslugi.ru/ofitsialno/struktura-munitsipalnogo-obrazovaniya/finansovoe-upravlenie/otchety-ob-ispolnenii-konsolidirovannogo-byudzheta-mr/" TargetMode="External"/><Relationship Id="rId1" Type="http://schemas.openxmlformats.org/officeDocument/2006/relationships/hyperlink" Target="http://beldepfin.ru/?page_id=4202" TargetMode="External"/><Relationship Id="rId6" Type="http://schemas.openxmlformats.org/officeDocument/2006/relationships/hyperlink" Target="https://usinsk.gosuslugi.ru/deyatelnost/napravleniya-deyatelnosti/byudzhet/svedeniya-o-hode-ispolneniya-byudzheta/" TargetMode="External"/><Relationship Id="rId11" Type="http://schemas.openxmlformats.org/officeDocument/2006/relationships/hyperlink" Target="https://kortfo.ucoz.org/index/2024/0-141" TargetMode="External"/><Relationship Id="rId5" Type="http://schemas.openxmlformats.org/officeDocument/2006/relationships/hyperlink" Target="http://www.finupr.adminta.ru/index.php/byudzhet-mogo-inta/ispolnenie-byudzheta/69-ispolnenie-byudzheta-2024-god" TargetMode="External"/><Relationship Id="rId15" Type="http://schemas.openxmlformats.org/officeDocument/2006/relationships/hyperlink" Target="https://sysola-r11.gosweb.gosuslugi.ru/ofitsialno/statistika/byudzhet/ispolnenie-byudzheta/" TargetMode="External"/><Relationship Id="rId10" Type="http://schemas.openxmlformats.org/officeDocument/2006/relationships/hyperlink" Target="http://www.mrk11.ru/page/bjudzhet_mr_knyazhpogostskiy.ispolnenie_bjudzhetov.2024_god_ispolnenie_bjudzheta.otchety_ispolnenie_bjudzheta_2024/" TargetMode="External"/><Relationship Id="rId19" Type="http://schemas.openxmlformats.org/officeDocument/2006/relationships/printerSettings" Target="../printerSettings/printerSettings28.bin"/><Relationship Id="rId4" Type="http://schemas.openxmlformats.org/officeDocument/2006/relationships/hyperlink" Target="https://&#1089;&#1099;&#1082;&#1090;&#1099;&#1074;&#1082;&#1072;&#1088;.&#1088;&#1092;/administration/departament-finansov/byudzhet/otchety-ob-ispolnenii-byudzheta/" TargetMode="External"/><Relationship Id="rId9" Type="http://schemas.openxmlformats.org/officeDocument/2006/relationships/hyperlink" Target="http://fuizhma.ru/byudzhet-rayona-2/otchet-ob-ispolnenii-byudzheta" TargetMode="External"/><Relationship Id="rId14" Type="http://schemas.openxmlformats.org/officeDocument/2006/relationships/hyperlink" Target="https://sosnogorsk.org/adm/budget/execution/quarterly/2024-god/"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https://kskvork.ru/deyatelnost/plan-raboty-komissii/" TargetMode="External"/><Relationship Id="rId13" Type="http://schemas.openxmlformats.org/officeDocument/2006/relationships/hyperlink" Target="https://kojgorodok.ru/msu/kontrolno-revizionnaya-komissiya-kontrolno-schetnogo-organa-mo-mr-kojgorodskij/deyatelnost-kontrolno-revizionnoj-komissii/planyi-rabotyi/" TargetMode="External"/><Relationship Id="rId18" Type="http://schemas.openxmlformats.org/officeDocument/2006/relationships/hyperlink" Target="https://sysola-r11.gosweb.gosuslugi.ru/ofitsialno/struktura-munitsipalnogo-obrazovaniya/kontrolno-schetnyy-organ-munitsipalnogo-obrazovaniya/" TargetMode="External"/><Relationship Id="rId3" Type="http://schemas.openxmlformats.org/officeDocument/2006/relationships/hyperlink" Target="https://sosnogorsk.org/revkom/operation/the-work-plan/2024/" TargetMode="External"/><Relationship Id="rId21" Type="http://schemas.openxmlformats.org/officeDocument/2006/relationships/printerSettings" Target="../printerSettings/printerSettings29.bin"/><Relationship Id="rId7" Type="http://schemas.openxmlformats.org/officeDocument/2006/relationships/hyperlink" Target="https://syktyvkar-sovet.ru/documents/plan-raboty-ksp-na-2024-god/" TargetMode="External"/><Relationship Id="rId12" Type="http://schemas.openxmlformats.org/officeDocument/2006/relationships/hyperlink" Target="https://admizhma11.gosuslugi.ru/deyatelnost/napravleniya-deyatelnosti/kontrolno-schetnaya-komissiya/plan-raboty-ksk/" TargetMode="External"/><Relationship Id="rId17" Type="http://schemas.openxmlformats.org/officeDocument/2006/relationships/hyperlink" Target="https://www.ksp-syktyvdin.ru/%D0%B4%D0%B5%D1%8F%D1%82%D0%B5%D0%BB%D1%8C%D0%BD%D0%BE%D1%81%D1%82%D1%8C-%D0%BA%D1%81%D0%BF" TargetMode="External"/><Relationship Id="rId2" Type="http://schemas.openxmlformats.org/officeDocument/2006/relationships/hyperlink" Target="http://www.mrk11.ru/page/sovet_rayona.ksp_KSP.inaya/" TargetMode="External"/><Relationship Id="rId16" Type="http://schemas.openxmlformats.org/officeDocument/2006/relationships/hyperlink" Target="https://www.priluzie.ru/administracija/otdely-komitety-upravlenija/revizionnaja-komissija-kontrolnyj-organ-municipalnogo/dejatelnost/plany-raboty/" TargetMode="External"/><Relationship Id="rId20" Type="http://schemas.openxmlformats.org/officeDocument/2006/relationships/hyperlink" Target="https://ust-kulomsky.gosuslugi.ru/ofitsialno/struktura-munitsipalnogo-obrazovaniya/kontrolno-schetnyy-organ-munitsipalnogo-obrazovaniya/deyatelnost_ksk/plan-raboty/" TargetMode="External"/><Relationship Id="rId1" Type="http://schemas.openxmlformats.org/officeDocument/2006/relationships/hyperlink" Target="http://beldepfin.ru/?page_id=4202" TargetMode="External"/><Relationship Id="rId6" Type="http://schemas.openxmlformats.org/officeDocument/2006/relationships/hyperlink" Target="http://www.adminta.ru/city/kontrolno-schetnaya-palata/deyatelnost/plan-raboty/" TargetMode="External"/><Relationship Id="rId11" Type="http://schemas.openxmlformats.org/officeDocument/2006/relationships/hyperlink" Target="http://ksp.govuktyl.ru/deyatelnost/plany-raboty-ksp-go-vuktyl/31-plan-raboty-ksp-mo-vuktyl-rk-na-2024-god" TargetMode="External"/><Relationship Id="rId5" Type="http://schemas.openxmlformats.org/officeDocument/2006/relationships/hyperlink" Target="http://ksp-ust-cilma.ru/deyatelnost" TargetMode="External"/><Relationship Id="rId15" Type="http://schemas.openxmlformats.org/officeDocument/2006/relationships/hyperlink" Target="https://www.pechoraonline.ru/ru/page/content.kontrolno_schjotnaya_komissiya.plany_raboty_komissiya/" TargetMode="External"/><Relationship Id="rId10" Type="http://schemas.openxmlformats.org/officeDocument/2006/relationships/hyperlink" Target="https://&#1082;&#1089;&#1087;-&#1091;&#1093;&#1090;&#1072;.&#1088;&#1092;/about/deyatelnost/plany-kontrolnykh-meropriyatiy/" TargetMode="External"/><Relationship Id="rId19" Type="http://schemas.openxmlformats.org/officeDocument/2006/relationships/hyperlink" Target="https://troickopechorskij-r11.gosweb.gosuslugi.ru/ofitsialno/struktura-munitsipalnogo-obrazovaniya/kontrolno-schetnaya-palata/plan-raboty/" TargetMode="External"/><Relationship Id="rId4" Type="http://schemas.openxmlformats.org/officeDocument/2006/relationships/hyperlink" Target="https://ustvymskij.ru/index.php/kontrolno-schetnaya-palata/informatsiya-obshchego-kharaktera" TargetMode="External"/><Relationship Id="rId9" Type="http://schemas.openxmlformats.org/officeDocument/2006/relationships/hyperlink" Target="http://&#1082;&#1089;&#1087;-&#1091;&#1089;&#1080;&#1085;&#1089;&#1082;.&#1088;&#1092;/service/1/" TargetMode="External"/><Relationship Id="rId14" Type="http://schemas.openxmlformats.org/officeDocument/2006/relationships/hyperlink" Target="https://kortkeros-r11.gosweb.gosuslugi.ru/netcat_files/userfiles/Sovet_rayona/Kontrol_noschetnaya_palata/Plan_raboty_na_2024_god.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ww.mrk11.ru/page/sovet_rayona.ksp_KSP.deya/" TargetMode="External"/><Relationship Id="rId13" Type="http://schemas.openxmlformats.org/officeDocument/2006/relationships/hyperlink" Target="https://www.ksp-syktyvdin.ru/%D0%B4%D0%B5%D1%8F%D1%82%D0%B5%D0%BB%D1%8C%D0%BD%D0%BE%D1%81%D1%82%D1%8C-%D0%BA%D1%81%D0%BF" TargetMode="External"/><Relationship Id="rId3" Type="http://schemas.openxmlformats.org/officeDocument/2006/relationships/hyperlink" Target="http://&#1082;&#1089;&#1087;-&#1091;&#1089;&#1080;&#1085;&#1089;&#1082;.&#1088;&#1092;/service/2/" TargetMode="External"/><Relationship Id="rId7" Type="http://schemas.openxmlformats.org/officeDocument/2006/relationships/hyperlink" Target="https://admizhma11.gosuslugi.ru/deyatelnost/napravleniya-deyatelnosti/kontrolno-schetnaya-komissiya/godovye-otchety-o-deyatelnosti-xk/" TargetMode="External"/><Relationship Id="rId12" Type="http://schemas.openxmlformats.org/officeDocument/2006/relationships/hyperlink" Target="https://sosnogorsk.org/revkom/operation/control-activities/2024/" TargetMode="External"/><Relationship Id="rId17" Type="http://schemas.openxmlformats.org/officeDocument/2006/relationships/printerSettings" Target="../printerSettings/printerSettings30.bin"/><Relationship Id="rId2" Type="http://schemas.openxmlformats.org/officeDocument/2006/relationships/hyperlink" Target="http://ksp-ust-cilma.ru/informatsiya-o-provedennykh-kontrolnykh-ekspertno-analiticheskikh-meropriyatiyakh" TargetMode="External"/><Relationship Id="rId16" Type="http://schemas.openxmlformats.org/officeDocument/2006/relationships/hyperlink" Target="https://ust-kulomsky.gosuslugi.ru/ofitsialno/struktura-munitsipalnogo-obrazovaniya/kontrolno-schetnyy-organ-munitsipalnogo-obrazovaniya/deyatelnost_ksk/proverki/kontrolnye-meropriyatiya/" TargetMode="External"/><Relationship Id="rId1" Type="http://schemas.openxmlformats.org/officeDocument/2006/relationships/hyperlink" Target="http://beldepfin.ru/?page_id=4202" TargetMode="External"/><Relationship Id="rId6" Type="http://schemas.openxmlformats.org/officeDocument/2006/relationships/hyperlink" Target="https://&#1082;&#1089;&#1087;-&#1091;&#1093;&#1090;&#1072;.&#1088;&#1092;/about/deyatelnost/proverki-ksp/2024/" TargetMode="External"/><Relationship Id="rId11" Type="http://schemas.openxmlformats.org/officeDocument/2006/relationships/hyperlink" Target="https://www.priluzie.ru/administracija/otdely-komitety-upravlenija/revizionnaja-komissija-kontrolnyj-organ-municipalnogo/dejatelnost/kontrolnaja-dejatelnost/" TargetMode="External"/><Relationship Id="rId5" Type="http://schemas.openxmlformats.org/officeDocument/2006/relationships/hyperlink" Target="http://www.adminta.ru/city/kontrolno-schetnaya-palata/deyatelnost/informatsiya-o-provedennykh-kontrolnykh-meropriyatiyakh/" TargetMode="External"/><Relationship Id="rId15" Type="http://schemas.openxmlformats.org/officeDocument/2006/relationships/hyperlink" Target="https://troickopechorskij-r11.gosweb.gosuslugi.ru/ofitsialno/struktura-munitsipalnogo-obrazovaniya/kontrolno-schetnaya-palata/otchet-o-rabote-ksp/" TargetMode="External"/><Relationship Id="rId10" Type="http://schemas.openxmlformats.org/officeDocument/2006/relationships/hyperlink" Target="https://www.pechoraonline.ru/ru/page/content.kontrolno_schjotnaya_komissiya.informatsiya_po_rezultatam_provedeniya_kontrolnyh_i_ekspertno_analiticheskih_meropriyatiyah/" TargetMode="External"/><Relationship Id="rId4" Type="http://schemas.openxmlformats.org/officeDocument/2006/relationships/hyperlink" Target="https://syktyvkar-sovet.ru/informaciya-o-deyatelnosti/" TargetMode="External"/><Relationship Id="rId9" Type="http://schemas.openxmlformats.org/officeDocument/2006/relationships/hyperlink" Target="https://kortkeros-r11.gosweb.gosuslugi.ru/glavnoe/sovet-rayona/kontrolno-schetnaya-palata/informatsiya-o-deyatelnosti-kontrolno-schetnoy-palaty/" TargetMode="External"/><Relationship Id="rId14" Type="http://schemas.openxmlformats.org/officeDocument/2006/relationships/hyperlink" Target="https://sysola-r11.gosweb.gosuslugi.ru/ofitsialno/struktura-munitsipalnogo-obrazovaniya/kontrolno-schetnyy-organ-munitsipalnogo-obrazovaniya/"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ww.mrk11.ru/page/bjudzhet_mr_knyazhpogostskiy.proekty_resheniy_soveta_mr_knyazhpogostskiy/" TargetMode="External"/><Relationship Id="rId13" Type="http://schemas.openxmlformats.org/officeDocument/2006/relationships/hyperlink" Target="https://sosnogorsk.org/adm/budget/budget/proekty/" TargetMode="External"/><Relationship Id="rId18" Type="http://schemas.openxmlformats.org/officeDocument/2006/relationships/hyperlink" Target="https://ustkulom-r11.gosweb.gosuslugi.ru/glavnoe/byudzhet-rayona/" TargetMode="External"/><Relationship Id="rId3" Type="http://schemas.openxmlformats.org/officeDocument/2006/relationships/hyperlink" Target="https://&#1074;&#1086;&#1088;&#1082;&#1091;&#1090;&#1072;&#1092;&#1080;&#1085;&#1072;&#1085;&#1089;&#1099;.&#1088;&#1092;/main/budget-city/project-budget" TargetMode="External"/><Relationship Id="rId7" Type="http://schemas.openxmlformats.org/officeDocument/2006/relationships/hyperlink" Target="http://fuizhma.ru/proekt-resheniya-o-byudzhete-municzipalnogo-obrazovaniya-municzipalnogo-rajona-izhemskij-na-2025-god-i-planovyj-period-2026-i-2027-godov" TargetMode="External"/><Relationship Id="rId12" Type="http://schemas.openxmlformats.org/officeDocument/2006/relationships/hyperlink" Target="https://www.priluzie.ru/bjudzhet/proekty/" TargetMode="External"/><Relationship Id="rId17" Type="http://schemas.openxmlformats.org/officeDocument/2006/relationships/hyperlink" Target="https://ustvymskij.ru/index.php/finansovoe-upravlenie/proekty-reshenij-o-byudzhete" TargetMode="External"/><Relationship Id="rId2" Type="http://schemas.openxmlformats.org/officeDocument/2006/relationships/hyperlink" Target="https://&#1089;&#1099;&#1082;&#1090;&#1099;&#1074;&#1082;&#1072;&#1088;.&#1088;&#1092;/administration/departament-finansov/byudzhet/proekt-byudzheta-na-ocherednoy-finansovyy-god-i-planovyy-period/" TargetMode="External"/><Relationship Id="rId16" Type="http://schemas.openxmlformats.org/officeDocument/2006/relationships/hyperlink" Target="https://troickopechorskij-r11.gosweb.gosuslugi.ru/ofitsialno/struktura-munitsipalnogo-obrazovaniya/finansovoe-upravlenie/byudzhet/" TargetMode="External"/><Relationship Id="rId20" Type="http://schemas.openxmlformats.org/officeDocument/2006/relationships/printerSettings" Target="../printerSettings/printerSettings31.bin"/><Relationship Id="rId1" Type="http://schemas.openxmlformats.org/officeDocument/2006/relationships/hyperlink" Target="http://beldepfin.ru/?page_id=4202" TargetMode="External"/><Relationship Id="rId6" Type="http://schemas.openxmlformats.org/officeDocument/2006/relationships/hyperlink" Target="http://finupr.govuktyl.ru/byudzhet-momo-vuktyl/byudzhet-momo-vuktyl-2/2025-god/329-proekt-byudzheta-mo-vuktyl-rk-na-2025-god-i-planovyj-period-2026-i-2027-godov" TargetMode="External"/><Relationship Id="rId11" Type="http://schemas.openxmlformats.org/officeDocument/2006/relationships/hyperlink" Target="https://www.ufmrpechora.ru/page/levoe_menju.resheniya_o_mestnyh_bjudzhetov_d.resheniya_o_bjudzhete_mo_mr_pechora.reshenie_o_bjudzhete_mo_mr_pechora_na_2025_god.proekt_resheniya_o_bjudzhete_mo_mr_pechora_na_2025_2027_gg/" TargetMode="External"/><Relationship Id="rId5" Type="http://schemas.openxmlformats.org/officeDocument/2006/relationships/hyperlink" Target="https://fin.mouhta.ru/byudzhet/byudzhet_uhta/2025/" TargetMode="External"/><Relationship Id="rId15" Type="http://schemas.openxmlformats.org/officeDocument/2006/relationships/hyperlink" Target="https://sysola-r11.gosweb.gosuslugi.ru/ofitsialno/statistika/byudzhet/proekt-byudzheta/" TargetMode="External"/><Relationship Id="rId10" Type="http://schemas.openxmlformats.org/officeDocument/2006/relationships/hyperlink" Target="https://kortfo.ucoz.org/index/bjudzhet_2025_2027/0-145" TargetMode="External"/><Relationship Id="rId19" Type="http://schemas.openxmlformats.org/officeDocument/2006/relationships/hyperlink" Target="http://fin.mrust-cilma.ru/proektyi-resheniy/" TargetMode="External"/><Relationship Id="rId4" Type="http://schemas.openxmlformats.org/officeDocument/2006/relationships/hyperlink" Target="https://usinsk.gosuslugi.ru/deyatelnost/napravleniya-deyatelnosti/byudzhet/resheniya-proekty-resheniy-o-byudzhete/resheniya-proekty-resheniy-o-byudzhete-2025/" TargetMode="External"/><Relationship Id="rId9" Type="http://schemas.openxmlformats.org/officeDocument/2006/relationships/hyperlink" Target="https://kojgorodok.ru/finansyi/proekt-byudzheta/" TargetMode="External"/><Relationship Id="rId14" Type="http://schemas.openxmlformats.org/officeDocument/2006/relationships/hyperlink" Target="https://syktyvdin.gosuslugi.ru/deyatelnost/napravleniya-deyatelnosti/finansy/byudzhet/byudzhet-2025-2027/"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mrk11.ru/page/bjudzhet_mr_knyazhpogostskiy.proekty_resheniy_soveta_mr_knyazhpogostskiy/" TargetMode="External"/><Relationship Id="rId13" Type="http://schemas.openxmlformats.org/officeDocument/2006/relationships/hyperlink" Target="https://sosnogorsk.org/adm/budget/budget/proekty/" TargetMode="External"/><Relationship Id="rId3" Type="http://schemas.openxmlformats.org/officeDocument/2006/relationships/hyperlink" Target="https://&#1074;&#1086;&#1088;&#1082;&#1091;&#1090;&#1072;&#1092;&#1080;&#1085;&#1072;&#1085;&#1089;&#1099;.&#1088;&#1092;/main/budget-city/project-budget" TargetMode="External"/><Relationship Id="rId7" Type="http://schemas.openxmlformats.org/officeDocument/2006/relationships/hyperlink" Target="http://fuizhma.ru/proekt-resheniya-o-byudzhete-municzipalnogo-obrazovaniya-municzipalnogo-rajona-izhemskij-na-2025-god-i-planovyj-period-2026-i-2027-godov" TargetMode="External"/><Relationship Id="rId12" Type="http://schemas.openxmlformats.org/officeDocument/2006/relationships/hyperlink" Target="https://sosnogorsk.org/adm/budget/budget/byudzhet-mo-mr-sosnogorsk-na-2024-god/proekty/%20(&#1044;&#1086;&#1087;&#1086;&#1083;&#1085;&#1080;&#1090;&#1077;&#1083;&#1100;&#1085;&#1099;&#1077;%20&#1084;&#1072;&#1090;&#1077;&#1088;&#1080;&#1072;&#1083;&#1099;,%20&#1088;&#1072;&#1079;&#1084;&#1077;&#1097;&#1072;&#1077;&#1084;&#1099;&#1077;%20&#1074;%20&#1088;&#1072;&#1084;&#1082;&#1072;&#1093;%20&#1086;&#1090;&#1082;&#1088;&#1099;&#1090;&#1086;&#1089;&#1090;&#1080;%20&#1073;&#1102;&#1076;&#1078;&#1077;&#1090;&#1085;&#1099;&#1093;%20&#1076;&#1072;&#1085;&#1085;&#1099;&#1093;.)" TargetMode="External"/><Relationship Id="rId17" Type="http://schemas.openxmlformats.org/officeDocument/2006/relationships/printerSettings" Target="../printerSettings/printerSettings32.bin"/><Relationship Id="rId2" Type="http://schemas.openxmlformats.org/officeDocument/2006/relationships/hyperlink" Target="https://&#1089;&#1099;&#1082;&#1090;&#1099;&#1074;&#1082;&#1072;&#1088;.&#1088;&#1092;/administration/departament-finansov/byudzhet/proekt-byudzheta-na-ocherednoy-finansovyy-god-i-planovyy-period/" TargetMode="External"/><Relationship Id="rId16" Type="http://schemas.openxmlformats.org/officeDocument/2006/relationships/hyperlink" Target="https://troickopechorskij-r11.gosweb.gosuslugi.ru/ofitsialno/struktura-munitsipalnogo-obrazovaniya/finansovoe-upravlenie/byudzhet/" TargetMode="External"/><Relationship Id="rId1" Type="http://schemas.openxmlformats.org/officeDocument/2006/relationships/hyperlink" Target="http://beldepfin.ru/?page_id=4202" TargetMode="External"/><Relationship Id="rId6" Type="http://schemas.openxmlformats.org/officeDocument/2006/relationships/hyperlink" Target="http://finupr.govuktyl.ru/byudzhet-momo-vuktyl/byudzhet-momo-vuktyl-2/2025-god/329-proekt-byudzheta-mo-vuktyl-rk-na-2025-god-i-planovyj-period-2026-i-2027-godov" TargetMode="External"/><Relationship Id="rId11" Type="http://schemas.openxmlformats.org/officeDocument/2006/relationships/hyperlink" Target="https://www.ufmrpechora.ru/page/levoe_menju.resheniya_o_mestnyh_bjudzhetov_d.resheniya_o_bjudzhete_mo_mr_pechora.reshenie_o_bjudzhete_mo_mr_pechora_na_2025_god.proekt_resheniya_o_bjudzhete_mo_mr_pechora_na_2025_2027_gg/" TargetMode="External"/><Relationship Id="rId5" Type="http://schemas.openxmlformats.org/officeDocument/2006/relationships/hyperlink" Target="https://fin.mouhta.ru/byudzhet/byudzhet_uhta/2025/doc_2025/index.php" TargetMode="External"/><Relationship Id="rId15" Type="http://schemas.openxmlformats.org/officeDocument/2006/relationships/hyperlink" Target="https://sysola-r11.gosweb.gosuslugi.ru/ofitsialno/statistika/byudzhet/proekt-byudzheta/" TargetMode="External"/><Relationship Id="rId10" Type="http://schemas.openxmlformats.org/officeDocument/2006/relationships/hyperlink" Target="https://kortfo.ucoz.org/index/bjudzhet_2025_2027/0-145" TargetMode="External"/><Relationship Id="rId4" Type="http://schemas.openxmlformats.org/officeDocument/2006/relationships/hyperlink" Target="https://usinsk.gosuslugi.ru/deyatelnost/napravleniya-deyatelnosti/byudzhet/resheniya-proekty-resheniy-o-byudzhete/resheniya-proekty-resheniy-o-byudzhete-2025/" TargetMode="External"/><Relationship Id="rId9" Type="http://schemas.openxmlformats.org/officeDocument/2006/relationships/hyperlink" Target="https://kojgorodok.ru/finansyi/proekt-byudzheta/" TargetMode="External"/><Relationship Id="rId14" Type="http://schemas.openxmlformats.org/officeDocument/2006/relationships/hyperlink" Target="https://syktyvdin.gosuslugi.ru/deyatelnost/napravleniya-deyatelnosti/finansy/byudzhet/byudzhet-2025-2027/"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www.mrk11.ru/page/bjudzhet_mr_knyazhpogostskiy.proekty_resheniy_soveta_mr_knyazhpogostskiy/" TargetMode="External"/><Relationship Id="rId13" Type="http://schemas.openxmlformats.org/officeDocument/2006/relationships/hyperlink" Target="https://sosnogorsk.org/adm/budget/budget/proekty/" TargetMode="External"/><Relationship Id="rId18" Type="http://schemas.openxmlformats.org/officeDocument/2006/relationships/hyperlink" Target="https://ustvymskij.ru/index.php/finansovoe-upravlenie/proekty-reshenij-o-byudzhete" TargetMode="External"/><Relationship Id="rId3" Type="http://schemas.openxmlformats.org/officeDocument/2006/relationships/hyperlink" Target="https://&#1074;&#1086;&#1088;&#1082;&#1091;&#1090;&#1072;&#1092;&#1080;&#1085;&#1072;&#1085;&#1089;&#1099;.&#1088;&#1092;/main/budget-city/project-budget" TargetMode="External"/><Relationship Id="rId7" Type="http://schemas.openxmlformats.org/officeDocument/2006/relationships/hyperlink" Target="http://fuizhma.ru/proekt-resheniya-o-byudzhete-municzipalnogo-obrazovaniya-municzipalnogo-rajona-izhemskij-na-2025-god-i-planovyj-period-2026-i-2027-godov" TargetMode="External"/><Relationship Id="rId12" Type="http://schemas.openxmlformats.org/officeDocument/2006/relationships/hyperlink" Target="https://www.priluzie.ru/bjudzhet/proekty/materialy-predostavljaemye-s-proektom-bjudzheta-23108/" TargetMode="External"/><Relationship Id="rId17" Type="http://schemas.openxmlformats.org/officeDocument/2006/relationships/hyperlink" Target="http://udora.info/byudzhet/proekty" TargetMode="External"/><Relationship Id="rId2" Type="http://schemas.openxmlformats.org/officeDocument/2006/relationships/hyperlink" Target="https://&#1089;&#1099;&#1082;&#1090;&#1099;&#1074;&#1082;&#1072;&#1088;.&#1088;&#1092;/administration/departament-finansov/byudzhet/proekt-byudzheta-na-ocherednoy-finansovyy-god-i-planovyy-period/" TargetMode="External"/><Relationship Id="rId16" Type="http://schemas.openxmlformats.org/officeDocument/2006/relationships/hyperlink" Target="https://troickopechorskij-r11.gosweb.gosuslugi.ru/ofitsialno/struktura-munitsipalnogo-obrazovaniya/finansovoe-upravlenie/byudzhet/" TargetMode="External"/><Relationship Id="rId1" Type="http://schemas.openxmlformats.org/officeDocument/2006/relationships/hyperlink" Target="http://beldepfin.ru/?page_id=4202" TargetMode="External"/><Relationship Id="rId6" Type="http://schemas.openxmlformats.org/officeDocument/2006/relationships/hyperlink" Target="http://finupr.govuktyl.ru/byudzhet-momo-vuktyl/byudzhet-momo-vuktyl-2/2025-god/329-proekt-byudzheta-mo-vuktyl-rk-na-2025-god-i-planovyj-period-2026-i-2027-godov" TargetMode="External"/><Relationship Id="rId11" Type="http://schemas.openxmlformats.org/officeDocument/2006/relationships/hyperlink" Target="https://www.ufmrpechora.ru/page/levoe_menju.resheniya_o_mestnyh_bjudzhetov_d.resheniya_o_bjudzhete_mo_mr_pechora.reshenie_o_bjudzhete_mo_mr_pechora_na_2025_god.proekt_resheniya_o_bjudzhete_mo_mr_pechora_na_2025_2027_gg/" TargetMode="External"/><Relationship Id="rId5" Type="http://schemas.openxmlformats.org/officeDocument/2006/relationships/hyperlink" Target="https://fin.mouhta.ru/byudzhet/byudzhet_uhta/2025/doc_2025/index.php" TargetMode="External"/><Relationship Id="rId15" Type="http://schemas.openxmlformats.org/officeDocument/2006/relationships/hyperlink" Target="https://sysola-r11.gosweb.gosuslugi.ru/ofitsialno/statistika/byudzhet/proekt-byudzheta/" TargetMode="External"/><Relationship Id="rId10" Type="http://schemas.openxmlformats.org/officeDocument/2006/relationships/hyperlink" Target="https://kortfo.ucoz.org/index/bjudzhet_2025_2027/0-145" TargetMode="External"/><Relationship Id="rId19" Type="http://schemas.openxmlformats.org/officeDocument/2006/relationships/printerSettings" Target="../printerSettings/printerSettings33.bin"/><Relationship Id="rId4" Type="http://schemas.openxmlformats.org/officeDocument/2006/relationships/hyperlink" Target="https://usinsk.gosuslugi.ru/deyatelnost/napravleniya-deyatelnosti/byudzhet/resheniya-proekty-resheniy-o-byudzhete/resheniya-proekty-resheniy-o-byudzhete-2025/" TargetMode="External"/><Relationship Id="rId9" Type="http://schemas.openxmlformats.org/officeDocument/2006/relationships/hyperlink" Target="https://kojgorodok.ru/finansyi/proekt-byudzheta/" TargetMode="External"/><Relationship Id="rId14" Type="http://schemas.openxmlformats.org/officeDocument/2006/relationships/hyperlink" Target="https://syktyvdin.gosuslugi.ru/deyatelnost/napravleniya-deyatelnosti/finansy/byudzhet/byudzhet-2025-2027/"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http://finupr.govuktyl.ru/byudzhet-momo-vuktyl/byudzhet-momo-vuktyl-2/2025-god/329-proekt-byudzheta-mo-vuktyl-rk-na-2025-god-i-planovyj-period-2026-i-2027-godov" TargetMode="External"/><Relationship Id="rId13" Type="http://schemas.openxmlformats.org/officeDocument/2006/relationships/hyperlink" Target="https://www.ufmrpechora.ru/page/levoe_menju.resheniya_o_mestnyh_bjudzhetov_d.resheniya_o_bjudzhete_mo_mr_pechora.reshenie_o_bjudzhete_mo_mr_pechora_na_2025_god.proekt_resheniya_o_bjudzhete_mo_mr_pechora_na_2025_2027_gg/" TargetMode="External"/><Relationship Id="rId18" Type="http://schemas.openxmlformats.org/officeDocument/2006/relationships/hyperlink" Target="https://ustvymskij.ru/index.php/finansovoe-upravlenie/proekty-reshenij-o-byudzhete" TargetMode="External"/><Relationship Id="rId3" Type="http://schemas.openxmlformats.org/officeDocument/2006/relationships/hyperlink" Target="http://udora.info/byudzhet/proekty" TargetMode="External"/><Relationship Id="rId7" Type="http://schemas.openxmlformats.org/officeDocument/2006/relationships/hyperlink" Target="https://fin.mouhta.ru/byudzhet/byudzhet_uhta/2025/doc_2025/index.php" TargetMode="External"/><Relationship Id="rId12" Type="http://schemas.openxmlformats.org/officeDocument/2006/relationships/hyperlink" Target="https://kortfo.ucoz.org/index/bjudzhet_2025_2027/0-145" TargetMode="External"/><Relationship Id="rId17" Type="http://schemas.openxmlformats.org/officeDocument/2006/relationships/hyperlink" Target="https://troickopechorskij-r11.gosweb.gosuslugi.ru/ofitsialno/struktura-munitsipalnogo-obrazovaniya/finansovoe-upravlenie/byudzhet/" TargetMode="External"/><Relationship Id="rId2" Type="http://schemas.openxmlformats.org/officeDocument/2006/relationships/hyperlink" Target="https://sysola-r11.gosweb.gosuslugi.ru/ofitsialno/statistika/byudzhet/proekt-byudzheta/" TargetMode="External"/><Relationship Id="rId16" Type="http://schemas.openxmlformats.org/officeDocument/2006/relationships/hyperlink" Target="https://syktyvdin.gosuslugi.ru/deyatelnost/napravleniya-deyatelnosti/finansy/byudzhet/byudzhet-2025-2027/" TargetMode="External"/><Relationship Id="rId1" Type="http://schemas.openxmlformats.org/officeDocument/2006/relationships/hyperlink" Target="http://beldepfin.ru/?page_id=4202" TargetMode="External"/><Relationship Id="rId6" Type="http://schemas.openxmlformats.org/officeDocument/2006/relationships/hyperlink" Target="https://usinsk.gosuslugi.ru/deyatelnost/napravleniya-deyatelnosti/byudzhet/resheniya-proekty-resheniy-o-byudzhete/resheniya-proekty-resheniy-o-byudzhete-2025/" TargetMode="External"/><Relationship Id="rId11" Type="http://schemas.openxmlformats.org/officeDocument/2006/relationships/hyperlink" Target="https://kojgorodok.ru/finansyi/proekt-byudzheta/" TargetMode="External"/><Relationship Id="rId5" Type="http://schemas.openxmlformats.org/officeDocument/2006/relationships/hyperlink" Target="https://&#1074;&#1086;&#1088;&#1082;&#1091;&#1090;&#1072;&#1092;&#1080;&#1085;&#1072;&#1085;&#1089;&#1099;.&#1088;&#1092;/main/budget-city/project-budget" TargetMode="External"/><Relationship Id="rId15" Type="http://schemas.openxmlformats.org/officeDocument/2006/relationships/hyperlink" Target="https://sosnogorsk.org/adm/budget/budget/proekty/" TargetMode="External"/><Relationship Id="rId10" Type="http://schemas.openxmlformats.org/officeDocument/2006/relationships/hyperlink" Target="http://www.mrk11.ru/page/bjudzhet_mr_knyazhpogostskiy.proekty_resheniy_soveta_mr_knyazhpogostskiy/" TargetMode="External"/><Relationship Id="rId19" Type="http://schemas.openxmlformats.org/officeDocument/2006/relationships/printerSettings" Target="../printerSettings/printerSettings34.bin"/><Relationship Id="rId4" Type="http://schemas.openxmlformats.org/officeDocument/2006/relationships/hyperlink" Target="https://&#1089;&#1099;&#1082;&#1090;&#1099;&#1074;&#1082;&#1072;&#1088;.&#1088;&#1092;/administration/departament-finansov/byudzhet/proekt-byudzheta-na-ocherednoy-finansovyy-god-i-planovyy-period/" TargetMode="External"/><Relationship Id="rId9" Type="http://schemas.openxmlformats.org/officeDocument/2006/relationships/hyperlink" Target="http://fuizhma.ru/proekt-resheniya-o-byudzhete-municzipalnogo-obrazovaniya-municzipalnogo-rajona-izhemskij-na-2025-god-i-planovyj-period-2026-i-2027-godov" TargetMode="External"/><Relationship Id="rId14" Type="http://schemas.openxmlformats.org/officeDocument/2006/relationships/hyperlink" Target="https://www.priluzie.ru/bjudzhet/proekty/materialy-predostavljaemye-s-proektom-bjudzheta-23108/"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mrk11.ru/page/bjudzhet_mr_knyazhpogostskiy.bjudzhet_dlya_grazhdan/" TargetMode="External"/><Relationship Id="rId13" Type="http://schemas.openxmlformats.org/officeDocument/2006/relationships/hyperlink" Target="https://troickopechorskij-r11.gosweb.gosuslugi.ru/ofitsialno/struktura-munitsipalnogo-obrazovaniya/finansovoe-upravlenie/byudzhet-dlya-grazhdan/" TargetMode="External"/><Relationship Id="rId18" Type="http://schemas.openxmlformats.org/officeDocument/2006/relationships/hyperlink" Target="http://udora.info/byudzhet/dlya-grazhdan" TargetMode="External"/><Relationship Id="rId3" Type="http://schemas.openxmlformats.org/officeDocument/2006/relationships/hyperlink" Target="https://&#1074;&#1086;&#1088;&#1082;&#1091;&#1090;&#1072;&#1092;&#1080;&#1085;&#1072;&#1085;&#1089;&#1099;.&#1088;&#1092;/main/budget-city/budget-citizens" TargetMode="External"/><Relationship Id="rId7" Type="http://schemas.openxmlformats.org/officeDocument/2006/relationships/hyperlink" Target="http://fuizhma.ru/byudzhet-dlya-grazhdan" TargetMode="External"/><Relationship Id="rId12" Type="http://schemas.openxmlformats.org/officeDocument/2006/relationships/hyperlink" Target="https://sysola-r11.gosweb.gosuslugi.ru/ofitsialno/statistika/byudzhet-dlya-grazhdan-old/" TargetMode="External"/><Relationship Id="rId17" Type="http://schemas.openxmlformats.org/officeDocument/2006/relationships/hyperlink" Target="https://sosnogorsk.org/adm/budget/budget/proekty/" TargetMode="External"/><Relationship Id="rId2" Type="http://schemas.openxmlformats.org/officeDocument/2006/relationships/hyperlink" Target="https://&#1089;&#1099;&#1082;&#1090;&#1099;&#1074;&#1082;&#1072;&#1088;.&#1088;&#1092;/administration/departament-finansov/byudzhet/byudzhet-dlya-grazhdan/proekty-byudzheta-mo-go-syktyvkar/" TargetMode="External"/><Relationship Id="rId16" Type="http://schemas.openxmlformats.org/officeDocument/2006/relationships/hyperlink" Target="https://kortfo.ucoz.org/index/bjudzhet_2025_2027/0-147" TargetMode="External"/><Relationship Id="rId20" Type="http://schemas.openxmlformats.org/officeDocument/2006/relationships/printerSettings" Target="../printerSettings/printerSettings35.bin"/><Relationship Id="rId1" Type="http://schemas.openxmlformats.org/officeDocument/2006/relationships/hyperlink" Target="http://kojgorodok.ru/finansyi/byudzhet-dlya-grazhdan/" TargetMode="External"/><Relationship Id="rId6" Type="http://schemas.openxmlformats.org/officeDocument/2006/relationships/hyperlink" Target="https://fin.mouhta.ru/byudzhet/grazhdan/2025/" TargetMode="External"/><Relationship Id="rId11" Type="http://schemas.openxmlformats.org/officeDocument/2006/relationships/hyperlink" Target="https://syktyvdin.gosuslugi.ru/deyatelnost/napravleniya-deyatelnosti/finansy/byudzhet-dlya-grazhdan/" TargetMode="External"/><Relationship Id="rId5" Type="http://schemas.openxmlformats.org/officeDocument/2006/relationships/hyperlink" Target="https://usinsk.gosuslugi.ru/deyatelnost/napravleniya-deyatelnosti/byudzhet-dlya-grazhdan/" TargetMode="External"/><Relationship Id="rId15" Type="http://schemas.openxmlformats.org/officeDocument/2006/relationships/hyperlink" Target="http://fin.mrust-cilma.ru/proekt-byudzheta-munitsipalnogo-rayona-ust-tsilemskiy-respubliki-komi-na-2025-god-i-planovyiy-period-2026-i-2027-godov/" TargetMode="External"/><Relationship Id="rId10" Type="http://schemas.openxmlformats.org/officeDocument/2006/relationships/hyperlink" Target="https://www.priluzie.ru/bjudzhet-dlja-grazhdan/" TargetMode="External"/><Relationship Id="rId19" Type="http://schemas.openxmlformats.org/officeDocument/2006/relationships/hyperlink" Target="https://ust-kulomsky.gosuslugi.ru/ofitsialno/statistika/byudzhet-dlya-grazhdan/" TargetMode="External"/><Relationship Id="rId4" Type="http://schemas.openxmlformats.org/officeDocument/2006/relationships/hyperlink" Target="http://finupr.adminta.ru/index.php/byudzhet-dlya-grazhdan/byudzhet-dlya-grazhdan-na-osnove-proekta-byudzheta/762-byudzhet-dlya-grazhdan-na-osnove-proekta-byudzheta-mo-inta-respubliki-komi-na-2025-2027-gody" TargetMode="External"/><Relationship Id="rId9" Type="http://schemas.openxmlformats.org/officeDocument/2006/relationships/hyperlink" Target="https://www.ufmrpechora.ru/page/levoe_menju.otkrytyi_bydget.bjudzhet_dlya_grazhdan_prezentatsii_broshjury.bjudzhet_dlya_grazhdan_k_resheniju_o_bjudzhete.2025_2027_gg.mo_mr_pechora_na_2025_2027_gg/" TargetMode="External"/><Relationship Id="rId14" Type="http://schemas.openxmlformats.org/officeDocument/2006/relationships/hyperlink" Target="https://disk.yandex.ru/d/AaO3ZvQPCfUVTg"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s://kortfo.ucoz.org/news/provedenie_publichnykh_slushanij/2024-11-11-80" TargetMode="External"/><Relationship Id="rId13" Type="http://schemas.openxmlformats.org/officeDocument/2006/relationships/hyperlink" Target="https://troickopechorskij-r11.gosweb.gosuslugi.ru/dlya-zhiteley/kalendar-sobytiy/publichnye-slushaniya-4.html" TargetMode="External"/><Relationship Id="rId18" Type="http://schemas.openxmlformats.org/officeDocument/2006/relationships/printerSettings" Target="../printerSettings/printerSettings36.bin"/><Relationship Id="rId3" Type="http://schemas.openxmlformats.org/officeDocument/2006/relationships/hyperlink" Target="http://finupr.adminta.ru/index.php/byudzhet-mogo-inta/proekt-byudzheta/72-proekt-byudzheta-2025-god/760-informatsiya-o-provedenii-publichnykh-slushanij" TargetMode="External"/><Relationship Id="rId7" Type="http://schemas.openxmlformats.org/officeDocument/2006/relationships/hyperlink" Target="https://kojgorodok.ru/finansyi/media/2041629/" TargetMode="External"/><Relationship Id="rId12" Type="http://schemas.openxmlformats.org/officeDocument/2006/relationships/hyperlink" Target="https://sysola-r11.gosweb.gosuslugi.ru/ofitsialno/statistika/byudzhet/publichnye-slushaniya/" TargetMode="External"/><Relationship Id="rId17" Type="http://schemas.openxmlformats.org/officeDocument/2006/relationships/hyperlink" Target="http://mrust-cilma.ru/index.php/19658-v-rajonnoj-administratsii-sostoyatsya-publichnye-slushaniya-8" TargetMode="External"/><Relationship Id="rId2" Type="http://schemas.openxmlformats.org/officeDocument/2006/relationships/hyperlink" Target="https://vk.com/vorkutafinance?w=wall-130738595_142" TargetMode="External"/><Relationship Id="rId16" Type="http://schemas.openxmlformats.org/officeDocument/2006/relationships/hyperlink" Target="http://finupr.govuktyl.ru/publichnye-slushaniya/2024-god/330-publichnye-slushaniya-po-proektu-byudzheta-mo-vuktyl-respubliki-komi-na-2025-god-i-planovyj-period-2026-i-2027-godov" TargetMode="External"/><Relationship Id="rId1" Type="http://schemas.openxmlformats.org/officeDocument/2006/relationships/hyperlink" Target="https://www.pechoraonline.ru/ru/news/18410/" TargetMode="External"/><Relationship Id="rId6" Type="http://schemas.openxmlformats.org/officeDocument/2006/relationships/hyperlink" Target="http://www.mrk11.ru/page/bjudzhet_mr_knyazhpogostskiy.publichnye_slushaniya/" TargetMode="External"/><Relationship Id="rId11" Type="http://schemas.openxmlformats.org/officeDocument/2006/relationships/hyperlink" Target="https://syktyvdin.gosuslugi.ru/dlya-zhiteley/news/novosti_3463.html" TargetMode="External"/><Relationship Id="rId5" Type="http://schemas.openxmlformats.org/officeDocument/2006/relationships/hyperlink" Target="http://fuizhma.ru/publichnyie-slushaniya" TargetMode="External"/><Relationship Id="rId15" Type="http://schemas.openxmlformats.org/officeDocument/2006/relationships/hyperlink" Target="https://ustkulom-r11.gosweb.gosuslugi.ru/dlya-zhiteley/novosti-i-reportazhi/novosti_2191.html" TargetMode="External"/><Relationship Id="rId10" Type="http://schemas.openxmlformats.org/officeDocument/2006/relationships/hyperlink" Target="https://sosnogorsk.org/sovet/meropr/events/" TargetMode="External"/><Relationship Id="rId4" Type="http://schemas.openxmlformats.org/officeDocument/2006/relationships/hyperlink" Target="https://usinsk.gosuslugi.ru/dlya-zhiteley/novosti-i-reportazhi/novosti_3771.html" TargetMode="External"/><Relationship Id="rId9" Type="http://schemas.openxmlformats.org/officeDocument/2006/relationships/hyperlink" Target="https://www.priluzie.ru/%20&#1053;&#1086;&#1074;&#1086;&#1089;&#1090;&#1085;&#1072;&#1103;%20&#1083;&#1077;&#1085;&#1090;&#1072;%2013.11.2024%20&#1075;." TargetMode="External"/><Relationship Id="rId14" Type="http://schemas.openxmlformats.org/officeDocument/2006/relationships/hyperlink" Target="https://ustvymskij.ru/index.php/finansovoe-upravleni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fin.mouhta.ru/byudzhet/byudzhet_uhta/2024/" TargetMode="External"/><Relationship Id="rId13" Type="http://schemas.openxmlformats.org/officeDocument/2006/relationships/hyperlink" Target="https://ufmrpechora.ru/page/levoe_menju.resheniya_o_mestnyh_bjudzhetov_d.resheniya_o_bjudzhete_mo_mr_pechora.reshenie_o_bjudzhete_mo_mr_pechora_na_2024_god.utverzhdennyy_bjudzhet_mo_mr_pechora_na_2024_2026_gg/" TargetMode="External"/><Relationship Id="rId18" Type="http://schemas.openxmlformats.org/officeDocument/2006/relationships/hyperlink" Target="https://ust-kulomsky.gosuslugi.ru/glavnoe/byudzhet-rayona/" TargetMode="External"/><Relationship Id="rId3" Type="http://schemas.openxmlformats.org/officeDocument/2006/relationships/hyperlink" Target="https://troickopechorskij-r11.gosweb.gosuslugi.ru/ofitsialno/struktura-munitsipalnogo-obrazovaniya/finansovoe-upravlenie/byudzhet/" TargetMode="External"/><Relationship Id="rId7" Type="http://schemas.openxmlformats.org/officeDocument/2006/relationships/hyperlink" Target="https://usinsk.gosuslugi.ru/deyatelnost/napravleniya-deyatelnosti/byudzhet/resheniya-proekty-resheniy-o-byudzhete/resheniya-proekty-resheniy-o-byudzhete-2024/" TargetMode="External"/><Relationship Id="rId12" Type="http://schemas.openxmlformats.org/officeDocument/2006/relationships/hyperlink" Target="https://kortfo.ucoz.org/index/bjudzhet_na_2024_2026/0-134" TargetMode="External"/><Relationship Id="rId17" Type="http://schemas.openxmlformats.org/officeDocument/2006/relationships/hyperlink" Target="http://udora.info/byudzhet/2024" TargetMode="External"/><Relationship Id="rId2" Type="http://schemas.openxmlformats.org/officeDocument/2006/relationships/hyperlink" Target="https://www.priluzie.ru/bjudzhet/bjudzhet/" TargetMode="External"/><Relationship Id="rId16" Type="http://schemas.openxmlformats.org/officeDocument/2006/relationships/hyperlink" Target="https://sysola-r11.gosweb.gosuslugi.ru/ofitsialno/dokumenty/dokumenty-all_2747.html" TargetMode="External"/><Relationship Id="rId1" Type="http://schemas.openxmlformats.org/officeDocument/2006/relationships/hyperlink" Target="http://beldepfin.ru/?page_id=4202" TargetMode="External"/><Relationship Id="rId6" Type="http://schemas.openxmlformats.org/officeDocument/2006/relationships/hyperlink" Target="https://&#1089;&#1099;&#1082;&#1090;&#1099;&#1074;&#1082;&#1072;&#1088;.&#1088;&#1092;/administration/departament-finansov/byudzhet/resheniya-ob-utverzhdenii-byudzheta/" TargetMode="External"/><Relationship Id="rId11" Type="http://schemas.openxmlformats.org/officeDocument/2006/relationships/hyperlink" Target="https://kojgorodok.ru/finansyi/utverzhdennyij-byudzhet/resheniya-soveta-munitsipalnogo-rajona-kojgorodskij-o-byudzhete-munitsipalnogo-obrazovaniya-munitsipalnogo-rajona-kojgorodskij-na-2024-god-i-planovyij-period-2025-i-2026-godov/" TargetMode="External"/><Relationship Id="rId5" Type="http://schemas.openxmlformats.org/officeDocument/2006/relationships/hyperlink" Target="http://fin.mrust-cilma.ru/resheniya/" TargetMode="External"/><Relationship Id="rId15" Type="http://schemas.openxmlformats.org/officeDocument/2006/relationships/hyperlink" Target="https://syktyvdin.gosuslugi.ru/deyatelnost/napravleniya-deyatelnosti/finansy/byudzhet/byudzhet-2024-2026/" TargetMode="External"/><Relationship Id="rId10" Type="http://schemas.openxmlformats.org/officeDocument/2006/relationships/hyperlink" Target="http://fuizhma.ru/byudzhet-na-2024-god-i-planovyj-period-2025-i-2026-godov-i-izmeneniya-k-nemu" TargetMode="External"/><Relationship Id="rId19" Type="http://schemas.openxmlformats.org/officeDocument/2006/relationships/printerSettings" Target="../printerSettings/printerSettings3.bin"/><Relationship Id="rId4" Type="http://schemas.openxmlformats.org/officeDocument/2006/relationships/hyperlink" Target="https://ustvymskij.ru/index.php/finansovoe-upravlenie/resheniya-o-byudzhete" TargetMode="External"/><Relationship Id="rId9" Type="http://schemas.openxmlformats.org/officeDocument/2006/relationships/hyperlink" Target="http://finupr.govuktyl.ru/byudzhet-momo-vuktyl/byudzhet-momo-vuktyl-2/2024-god/234-reshenie-soveta-mo-vuktyl-rk-ot-12-dekabrya-2023-g-45-o-byudzhete-mo-vuktyl-rk-na-2024-god-i-planovyj-period-2025-i-2026-godov" TargetMode="External"/><Relationship Id="rId14" Type="http://schemas.openxmlformats.org/officeDocument/2006/relationships/hyperlink" Target="https://sosnogorsk.org/adm/budget/budget/byudzhet-mo-mr-sosnogorsk-na-2024-god/reshenie-o-byudzhete/"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1091;&#1089;&#1090;&#1100;-&#1082;&#1091;&#1083;&#1086;&#1084;.&#1088;&#1092;/city/byudzhet-rayona/informatsionnye-soobshcheniya-o-finansovoy-gramotnosti/" TargetMode="External"/><Relationship Id="rId13" Type="http://schemas.openxmlformats.org/officeDocument/2006/relationships/hyperlink" Target="https://&#1074;&#1086;&#1088;&#1082;&#1091;&#1090;&#1072;&#1092;&#1080;&#1085;&#1072;&#1085;&#1089;&#1099;.&#1088;&#1092;/" TargetMode="External"/><Relationship Id="rId18" Type="http://schemas.openxmlformats.org/officeDocument/2006/relationships/hyperlink" Target="http://www.mrk11.ru/page/bjudzhet_mr_knyazhpogostskiy.gramotnos_finansovaya/" TargetMode="External"/><Relationship Id="rId26" Type="http://schemas.openxmlformats.org/officeDocument/2006/relationships/hyperlink" Target="https://ust-kulomsky.gosuslugi.ru/dlya-zhiteley/novosti-i-reportazhi/novosti_1936.html" TargetMode="External"/><Relationship Id="rId3" Type="http://schemas.openxmlformats.org/officeDocument/2006/relationships/hyperlink" Target="http://ufmrpechora.ru/page/levoe_menju.Finansovaya_gramotnost.finansovaya_gramotnost_2022_god/" TargetMode="External"/><Relationship Id="rId21" Type="http://schemas.openxmlformats.org/officeDocument/2006/relationships/hyperlink" Target="https://www.priluzie.ru/bjudzhet-dlja-grazhdan/finansovaja-gramotnost/planiruemye-meroprijatija/" TargetMode="External"/><Relationship Id="rId7" Type="http://schemas.openxmlformats.org/officeDocument/2006/relationships/hyperlink" Target="http://udora.info/finansovaya-gramotnost" TargetMode="External"/><Relationship Id="rId12" Type="http://schemas.openxmlformats.org/officeDocument/2006/relationships/hyperlink" Target="http://udora.info/finansovaya-gramotnost" TargetMode="External"/><Relationship Id="rId17" Type="http://schemas.openxmlformats.org/officeDocument/2006/relationships/hyperlink" Target="http://fuizhma.ru/category/novosti" TargetMode="External"/><Relationship Id="rId25" Type="http://schemas.openxmlformats.org/officeDocument/2006/relationships/hyperlink" Target="https://disk.yandex.ru/d/0TsAaxZiLFivcg" TargetMode="External"/><Relationship Id="rId2" Type="http://schemas.openxmlformats.org/officeDocument/2006/relationships/hyperlink" Target="http://www.mrk11.ru/page/bjudzhet_mr_knyazhpogostskiy.gramotnos_finansovaya/" TargetMode="External"/><Relationship Id="rId16" Type="http://schemas.openxmlformats.org/officeDocument/2006/relationships/hyperlink" Target="http://finupr.govuktyl.ru/finansovaya-gramotnost/informatsionnye-soobshcheniya-dlya-grazhdan-2024-god/2024-god-2-polugodie" TargetMode="External"/><Relationship Id="rId20" Type="http://schemas.openxmlformats.org/officeDocument/2006/relationships/hyperlink" Target="https://kortfo.ucoz.org/index/novosti_i_meroprijatija/0-117" TargetMode="External"/><Relationship Id="rId1" Type="http://schemas.openxmlformats.org/officeDocument/2006/relationships/hyperlink" Target="https://&#1089;&#1099;&#1082;&#1090;&#1099;&#1074;&#1082;&#1072;&#1088;.&#1088;&#1092;/administration/departament-finansov/finansovaya-gramotnost/informatsionnye-soobshcheniya-dlya-grazhdan-o-provedenii-meropriyatij-po-povysheniyu-urovnya-finansovoj-gramotnosti" TargetMode="External"/><Relationship Id="rId6" Type="http://schemas.openxmlformats.org/officeDocument/2006/relationships/hyperlink" Target="http://www.&#1089;&#1099;&#1089;&#1086;&#1083;&#1072;-&#1072;&#1076;&#1084;.&#1088;&#1092;/fingram.php" TargetMode="External"/><Relationship Id="rId11" Type="http://schemas.openxmlformats.org/officeDocument/2006/relationships/hyperlink" Target="https://www.ufmrpechora.ru/page/levoe_menju.Finansovaya_gramotnost.finansovaya_gramotnost_2024_god/" TargetMode="External"/><Relationship Id="rId24" Type="http://schemas.openxmlformats.org/officeDocument/2006/relationships/hyperlink" Target="https://troitsk-obraz.ucoz.ru/index/finansovaja_gramotnost/0-140" TargetMode="External"/><Relationship Id="rId5" Type="http://schemas.openxmlformats.org/officeDocument/2006/relationships/hyperlink" Target="http://finupr.adminta.ru/index.php/finansovaya-gramotnost/poleznaya-informatsiya" TargetMode="External"/><Relationship Id="rId15" Type="http://schemas.openxmlformats.org/officeDocument/2006/relationships/hyperlink" Target="https://usinsk.gosuslugi.ru/dlya-zhiteley/novosti-i-reportazhi/novosti_3895.html" TargetMode="External"/><Relationship Id="rId23" Type="http://schemas.openxmlformats.org/officeDocument/2006/relationships/hyperlink" Target="https://sysola-r11.gosweb.gosuslugi.ru/ofitsialno/statistika/byudzhet/finansovaya-gramotnost/" TargetMode="External"/><Relationship Id="rId28" Type="http://schemas.openxmlformats.org/officeDocument/2006/relationships/printerSettings" Target="../printerSettings/printerSettings37.bin"/><Relationship Id="rId10" Type="http://schemas.openxmlformats.org/officeDocument/2006/relationships/hyperlink" Target="http://troitsk-obraz.ucoz.ru/index/novosti/0-8" TargetMode="External"/><Relationship Id="rId19" Type="http://schemas.openxmlformats.org/officeDocument/2006/relationships/hyperlink" Target="https://kojgorodok.ru/finansyi/finansovaya-gramotnost/" TargetMode="External"/><Relationship Id="rId4" Type="http://schemas.openxmlformats.org/officeDocument/2006/relationships/hyperlink" Target="http://sosnogorsk.org/strukturnye/finupr/financial-literacy/" TargetMode="External"/><Relationship Id="rId9" Type="http://schemas.openxmlformats.org/officeDocument/2006/relationships/hyperlink" Target="https://syktyvdin.gosuslugi.ru/dlya-zhiteley/novosti-i-reportazhi/?cur_cc=40&amp;filter%5B40%5D%5BName%5D=&amp;filter%5B40%5D%5BCategory%5D=64" TargetMode="External"/><Relationship Id="rId14" Type="http://schemas.openxmlformats.org/officeDocument/2006/relationships/hyperlink" Target="http://finupr.adminta.ru/index.php/finansovaya-gramotnost/poleznaya-informatsiya" TargetMode="External"/><Relationship Id="rId22" Type="http://schemas.openxmlformats.org/officeDocument/2006/relationships/hyperlink" Target="https://sosnogorsk.org/strukturnye/finupr/financial-literacy/" TargetMode="External"/><Relationship Id="rId27" Type="http://schemas.openxmlformats.org/officeDocument/2006/relationships/hyperlink" Target="http://fin.mrust-cilma.ru/informatsionnyie-soobshheniya-dlya-grazhdan-o-provedenii-meropriyatiy-po-povyisheniyu-urovnya-finansovoy-gramotnosti/" TargetMode="External"/></Relationships>
</file>

<file path=xl/worksheets/_rels/sheet41.xml.rels><?xml version="1.0" encoding="UTF-8" standalone="yes"?>
<Relationships xmlns="http://schemas.openxmlformats.org/package/2006/relationships"><Relationship Id="rId8" Type="http://schemas.openxmlformats.org/officeDocument/2006/relationships/hyperlink" Target="http://www.mrk11.ru/page/obschestvennyy_sovet_munitsipalnogo_rayona_knyazhpogostskiy.2024_4/" TargetMode="External"/><Relationship Id="rId13" Type="http://schemas.openxmlformats.org/officeDocument/2006/relationships/hyperlink" Target="https://disk.yandex.ru/d/0jLo93ZBzgNZ4A" TargetMode="External"/><Relationship Id="rId18" Type="http://schemas.openxmlformats.org/officeDocument/2006/relationships/hyperlink" Target="http://mrust-cilma.ru/index.php/obshchestvennyj-sovet/17863-protokoly-zasedanij-obshchestvennogo-soveta-2024-god" TargetMode="External"/><Relationship Id="rId3" Type="http://schemas.openxmlformats.org/officeDocument/2006/relationships/hyperlink" Target="https://www.ufmrpechora.ru/page/levoe_menju.otkrytyi_bydget.sovet_obschestvennosti_mr_pechora/" TargetMode="External"/><Relationship Id="rId7" Type="http://schemas.openxmlformats.org/officeDocument/2006/relationships/hyperlink" Target="https://mouhta.ru/directions/osovet/" TargetMode="External"/><Relationship Id="rId12" Type="http://schemas.openxmlformats.org/officeDocument/2006/relationships/hyperlink" Target="https://sosnogorsk.org/adm/ossr/protokoly-zasedaniy/" TargetMode="External"/><Relationship Id="rId17" Type="http://schemas.openxmlformats.org/officeDocument/2006/relationships/hyperlink" Target="https://ust-kulomsky.gosuslugi.ru/glavnoe/byudzhet-rayona/dokumenty-omsu-2_4699.html" TargetMode="External"/><Relationship Id="rId2" Type="http://schemas.openxmlformats.org/officeDocument/2006/relationships/hyperlink" Target="https://izhemskij-r11.gosweb.gosuslugi.ru/deyatelnost/napravleniya-deyatelnosti/obschestvennye-organizatsii/obschestvennyy-sovet-mo-mr-izhemskiy/informatsiya-o-deyatelnosti/" TargetMode="External"/><Relationship Id="rId16" Type="http://schemas.openxmlformats.org/officeDocument/2006/relationships/hyperlink" Target="https://ustvymskij.ru/images/&#1055;&#1088;&#1086;&#1090;&#1086;&#1082;&#1086;&#1083;_&#1079;&#1072;&#1089;&#1077;&#1076;&#1072;&#1085;&#1080;&#1103;_&#1054;&#1073;&#1097;&#1077;&#1089;&#1090;&#1074;&#1077;&#1085;&#1085;&#1086;&#1075;&#1086;_&#1057;&#1086;&#1074;&#1077;&#1090;&#1072;_&#1086;&#1090;_19_&#1076;&#1077;&#1082;&#1072;&#1073;&#1088;&#1103;_2024_&#1075;pdf.pdf" TargetMode="External"/><Relationship Id="rId20" Type="http://schemas.openxmlformats.org/officeDocument/2006/relationships/printerSettings" Target="../printerSettings/printerSettings38.bin"/><Relationship Id="rId1" Type="http://schemas.openxmlformats.org/officeDocument/2006/relationships/hyperlink" Target="http://&#1074;&#1086;&#1088;&#1082;&#1091;&#1090;&#1072;.&#1088;&#1092;/public-owl/protokoly-zasedaniy-obshchestvennogo-soveta/" TargetMode="External"/><Relationship Id="rId6" Type="http://schemas.openxmlformats.org/officeDocument/2006/relationships/hyperlink" Target="https://usinsk-r11.gosweb.gosuslugi.ru/netcat_files/673/3884/Protokol_OP_ot_09.12.2024_7.pdf" TargetMode="External"/><Relationship Id="rId11" Type="http://schemas.openxmlformats.org/officeDocument/2006/relationships/hyperlink" Target="https://www.priluzie.ru/bjudzhet/proekty/materialy-predostavljaemye-s-proektom-bjudzheta-23108/" TargetMode="External"/><Relationship Id="rId5" Type="http://schemas.openxmlformats.org/officeDocument/2006/relationships/hyperlink" Target="http://finupr.adminta.ru/index.php/byudzhet-mogo-inta/proekt-byudzheta/72-proekt-byudzheta-2025-god/767-protokol-zasedaniya-obshchestvennogo-soveta-mogo-inta-5-ot-05-dekabrya-2024-goda" TargetMode="External"/><Relationship Id="rId15" Type="http://schemas.openxmlformats.org/officeDocument/2006/relationships/hyperlink" Target="https://troickopechorskij-r11.gosweb.gosuslugi.ru/ofitsialno/struktura-munitsipalnogo-obrazovaniya/finansovoe-upravlenie/byudzhet/" TargetMode="External"/><Relationship Id="rId10" Type="http://schemas.openxmlformats.org/officeDocument/2006/relationships/hyperlink" Target="https://kortfo.ucoz.org/index/protocola_2019/0-61" TargetMode="External"/><Relationship Id="rId19" Type="http://schemas.openxmlformats.org/officeDocument/2006/relationships/hyperlink" Target="http://adm.govuktyl.ru/obshchestvennyj-sovet/deyatelnost-obshchestvennoj-palaty-mo-vuktyl-rk-2023-2026/protokoly-zasedanij-obshchestvennoj-palaty-mo-vuktyl-rk" TargetMode="External"/><Relationship Id="rId4" Type="http://schemas.openxmlformats.org/officeDocument/2006/relationships/hyperlink" Target="https://&#1089;&#1099;&#1082;&#1090;&#1099;&#1074;&#1082;&#1072;&#1088;.&#1088;&#1092;/administration/upravlenie-informatsii-i-sotsialnykh-kommunikatsiy/obshchestvennyy-sovet/protokoly/" TargetMode="External"/><Relationship Id="rId9" Type="http://schemas.openxmlformats.org/officeDocument/2006/relationships/hyperlink" Target="https://kojgorodok.ru/legislationmap/obschestvennyij-sovet/" TargetMode="External"/><Relationship Id="rId14" Type="http://schemas.openxmlformats.org/officeDocument/2006/relationships/hyperlink" Target="https://sysola-r11.gosweb.gosuslugi.ru/netcat_files/47/470/img20241220_08185291.pdf"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8" Type="http://schemas.openxmlformats.org/officeDocument/2006/relationships/hyperlink" Target="https://fin.mouhta.ru/byudzhet/byudzhet_uhta/2024/doc_2024/index.php" TargetMode="External"/><Relationship Id="rId13" Type="http://schemas.openxmlformats.org/officeDocument/2006/relationships/hyperlink" Target="https://kojgorodok.ru/finansyi/utverzhdennyij-byudzhet/resheniya-soveta-munitsipalnogo-rajona-kojgorodskij-o-byudzhete-munitsipalnogo-obrazovaniya-munitsipalnogo-rajona-kojgorodskij-na-2024-god-i-planovyij-period-2025-i-2026-godov/" TargetMode="External"/><Relationship Id="rId18" Type="http://schemas.openxmlformats.org/officeDocument/2006/relationships/hyperlink" Target="http://udora.info/byudzhet/proekty" TargetMode="External"/><Relationship Id="rId3" Type="http://schemas.openxmlformats.org/officeDocument/2006/relationships/hyperlink" Target="https://troickopechorskij-r11.gosweb.gosuslugi.ru/ofitsialno/struktura-munitsipalnogo-obrazovaniya/finansovoe-upravlenie/byudzhet/" TargetMode="External"/><Relationship Id="rId21" Type="http://schemas.openxmlformats.org/officeDocument/2006/relationships/printerSettings" Target="../printerSettings/printerSettings4.bin"/><Relationship Id="rId7" Type="http://schemas.openxmlformats.org/officeDocument/2006/relationships/hyperlink" Target="https://usinsk.gosuslugi.ru/deyatelnost/napravleniya-deyatelnosti/byudzhet/resheniya-proekty-resheniy-o-byudzhete/resheniya-proekty-resheniy-o-byudzhete-2024/" TargetMode="External"/><Relationship Id="rId12" Type="http://schemas.openxmlformats.org/officeDocument/2006/relationships/hyperlink" Target="http://www.mrk11.ru/page/bjudzhet_mr_knyazhpogostskiy.proekty_resheniy_soveta_mr_knyazhpogostskiy/" TargetMode="External"/><Relationship Id="rId17" Type="http://schemas.openxmlformats.org/officeDocument/2006/relationships/hyperlink" Target="https://syktyvdin.gosuslugi.ru/deyatelnost/napravleniya-deyatelnosti/finansy/byudzhet/byudzhet-2024-2026/" TargetMode="External"/><Relationship Id="rId2" Type="http://schemas.openxmlformats.org/officeDocument/2006/relationships/hyperlink" Target="https://&#1074;&#1086;&#1088;&#1082;&#1091;&#1090;&#1072;&#1092;&#1080;&#1085;&#1072;&#1085;&#1089;&#1099;.&#1088;&#1092;/main/budget-city/project-budget" TargetMode="External"/><Relationship Id="rId16" Type="http://schemas.openxmlformats.org/officeDocument/2006/relationships/hyperlink" Target="https://sosnogorsk.org/adm/budget/budget/byudzhet-mo-mr-sosnogorsk-na-2024-god/proekty/" TargetMode="External"/><Relationship Id="rId20" Type="http://schemas.openxmlformats.org/officeDocument/2006/relationships/hyperlink" Target="https://ufmrpechora.ru/page/levoe_menju.resheniya_o_mestnyh_bjudzhetov_d.resheniya_o_bjudzhete_mo_mr_pechora.reshenie_o_bjudzhete_mo_mr_pechora_na_2024_god.proekt_resheniya_o_bjudzhete_mo_mr_pechora_na_2024_2026_gg/" TargetMode="External"/><Relationship Id="rId1" Type="http://schemas.openxmlformats.org/officeDocument/2006/relationships/hyperlink" Target="http://beldepfin.ru/?page_id=4202" TargetMode="External"/><Relationship Id="rId6" Type="http://schemas.openxmlformats.org/officeDocument/2006/relationships/hyperlink" Target="https://sysola-r11.gosweb.gosuslugi.ru/ofitsialno/statistika/byudzhet/proekt-byudzheta/" TargetMode="External"/><Relationship Id="rId11" Type="http://schemas.openxmlformats.org/officeDocument/2006/relationships/hyperlink" Target="https://&#1089;&#1099;&#1082;&#1090;&#1099;&#1074;&#1082;&#1072;&#1088;.&#1088;&#1092;/administration/departament-finansov/byudzhet/proekt-byudzheta-na-ocherednoy-finansovyy-god-i-planovyy-period/" TargetMode="External"/><Relationship Id="rId5" Type="http://schemas.openxmlformats.org/officeDocument/2006/relationships/hyperlink" Target="http://fin.mrust-cilma.ru/proektyi-resheniy/" TargetMode="External"/><Relationship Id="rId15" Type="http://schemas.openxmlformats.org/officeDocument/2006/relationships/hyperlink" Target="https://www.priluzie.ru/bjudzhet/proekty/materialy-predostavljaemye-s-proektom-bjudzheta/" TargetMode="External"/><Relationship Id="rId10" Type="http://schemas.openxmlformats.org/officeDocument/2006/relationships/hyperlink" Target="http://fuizhma.ru/proekt-resheniya-o-byudzhete-municzipalnogo-obrazovaniya-municzipalnogo-rajona-izhemskij-na-2024-god-i-planovyj-period-2025-i-2026-godov" TargetMode="External"/><Relationship Id="rId19" Type="http://schemas.openxmlformats.org/officeDocument/2006/relationships/hyperlink" Target="https://ust-kulomsky.gosuslugi.ru/glavnoe/byudzhet-rayona/" TargetMode="External"/><Relationship Id="rId4" Type="http://schemas.openxmlformats.org/officeDocument/2006/relationships/hyperlink" Target="https://ustvymskij.ru/index.php/finansovoe-upravlenie/resheniya-o-byudzhete" TargetMode="External"/><Relationship Id="rId9" Type="http://schemas.openxmlformats.org/officeDocument/2006/relationships/hyperlink" Target="http://finupr.govuktyl.ru/byudzhet-momo-vuktyl/byudzhet-momo-vuktyl-2/2024-god/228-2024-god" TargetMode="External"/><Relationship Id="rId14" Type="http://schemas.openxmlformats.org/officeDocument/2006/relationships/hyperlink" Target="https://kortfo.ucoz.org/index/bjudzhet_na_2024_2026/0-13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1074;&#1086;&#1088;&#1082;&#1091;&#1090;&#1072;&#1092;&#1080;&#1085;&#1072;&#1085;&#1089;&#1099;.&#1088;&#1092;/main/budget-city/project-budget/2" TargetMode="External"/><Relationship Id="rId13" Type="http://schemas.openxmlformats.org/officeDocument/2006/relationships/hyperlink" Target="http://fuizhma.ru/proekt-resheniya-o-byudzhete-municzipalnogo-obrazovaniya-municzipalnogo-rajona-izhemskij-na-2024-god-i-planovyj-period-2025-i-2026-godov" TargetMode="External"/><Relationship Id="rId18" Type="http://schemas.openxmlformats.org/officeDocument/2006/relationships/hyperlink" Target="http://udora.info/byudzhet/proekty" TargetMode="External"/><Relationship Id="rId3" Type="http://schemas.openxmlformats.org/officeDocument/2006/relationships/hyperlink" Target="https://syktyvdin.gosuslugi.ru/deyatelnost/napravleniya-deyatelnosti/finansy/byudzhet/byudzhet-2024-2026/" TargetMode="External"/><Relationship Id="rId21" Type="http://schemas.openxmlformats.org/officeDocument/2006/relationships/printerSettings" Target="../printerSettings/printerSettings5.bin"/><Relationship Id="rId7" Type="http://schemas.openxmlformats.org/officeDocument/2006/relationships/hyperlink" Target="https://sysola-r11.gosweb.gosuslugi.ru/ofitsialno/statistika/byudzhet/proekt-byudzheta/" TargetMode="External"/><Relationship Id="rId12" Type="http://schemas.openxmlformats.org/officeDocument/2006/relationships/hyperlink" Target="https://&#1089;&#1099;&#1082;&#1090;&#1099;&#1074;&#1082;&#1072;&#1088;.&#1088;&#1092;/administration/departament-finansov/byudzhet/proekt-byudzheta-na-ocherednoy-finansovyy-god-i-planovyy-period/" TargetMode="External"/><Relationship Id="rId17" Type="http://schemas.openxmlformats.org/officeDocument/2006/relationships/hyperlink" Target="https://sosnogorsk.org/adm/budget/budget/byudzhet-mo-mr-sosnogorsk-na-2024-god/proekty/" TargetMode="External"/><Relationship Id="rId2" Type="http://schemas.openxmlformats.org/officeDocument/2006/relationships/hyperlink" Target="http://www.mrk11.ru/page/bjudzhet_mr_knyazhpogostskiy.proekty_resheniy_soveta_mr_knyazhpogostskiy/" TargetMode="External"/><Relationship Id="rId16" Type="http://schemas.openxmlformats.org/officeDocument/2006/relationships/hyperlink" Target="https://www.priluzie.ru/bjudzhet/proekty/materialy-predostavljaemye-s-proektom-bjudzheta/" TargetMode="External"/><Relationship Id="rId20" Type="http://schemas.openxmlformats.org/officeDocument/2006/relationships/hyperlink" Target="https://ufmrpechora.ru/page/levoe_menju.resheniya_o_mestnyh_bjudzhetov_d.resheniya_o_bjudzhete_mo_mr_pechora.reshenie_o_bjudzhete_mo_mr_pechora_na_2024_god.proekt_resheniya_o_bjudzhete_mo_mr_pechora_na_2024_2026_gg/" TargetMode="External"/><Relationship Id="rId1" Type="http://schemas.openxmlformats.org/officeDocument/2006/relationships/hyperlink" Target="http://beldepfin.ru/?page_id=4202" TargetMode="External"/><Relationship Id="rId6" Type="http://schemas.openxmlformats.org/officeDocument/2006/relationships/hyperlink" Target="http://fin.mrust-cilma.ru/proektyi-resheniy/" TargetMode="External"/><Relationship Id="rId11" Type="http://schemas.openxmlformats.org/officeDocument/2006/relationships/hyperlink" Target="http://finupr.govuktyl.ru/byudzhet-momo-vuktyl/byudzhet-momo-vuktyl-2/2024-god/228-2024-god" TargetMode="External"/><Relationship Id="rId5" Type="http://schemas.openxmlformats.org/officeDocument/2006/relationships/hyperlink" Target="https://ustvymskij.ru/index.php/finansovoe-upravlenie/resheniya-o-byudzhete" TargetMode="External"/><Relationship Id="rId15" Type="http://schemas.openxmlformats.org/officeDocument/2006/relationships/hyperlink" Target="https://kortfo.ucoz.org/index/bjudzhet_na_2024_2026/0-134" TargetMode="External"/><Relationship Id="rId10" Type="http://schemas.openxmlformats.org/officeDocument/2006/relationships/hyperlink" Target="https://fin.mouhta.ru/byudzhet/byudzhet_uhta/2024/doc_2024/index.php" TargetMode="External"/><Relationship Id="rId19" Type="http://schemas.openxmlformats.org/officeDocument/2006/relationships/hyperlink" Target="https://ust-kulomsky.gosuslugi.ru/glavnoe/byudzhet-rayona/" TargetMode="External"/><Relationship Id="rId4" Type="http://schemas.openxmlformats.org/officeDocument/2006/relationships/hyperlink" Target="https://troickopechorskij-r11.gosweb.gosuslugi.ru/ofitsialno/struktura-munitsipalnogo-obrazovaniya/finansovoe-upravlenie/byudzhet/" TargetMode="External"/><Relationship Id="rId9" Type="http://schemas.openxmlformats.org/officeDocument/2006/relationships/hyperlink" Target="https://usinsk.gosuslugi.ru/deyatelnost/napravleniya-deyatelnosti/byudzhet/resheniya-proekty-resheniy-o-byudzhete/resheniya-proekty-resheniy-o-byudzhete-2024/" TargetMode="External"/><Relationship Id="rId14" Type="http://schemas.openxmlformats.org/officeDocument/2006/relationships/hyperlink" Target="https://kojgorodok.ru/finansyi/utverzhdennyij-byudzhet/resheniya-soveta-munitsipalnogo-rajona-kojgorodskij-o-byudzhete-munitsipalnogo-obrazovaniya-munitsipalnogo-rajona-kojgorodskij-na-2024-god-i-planovyij-period-2025-i-2026-godov/"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CH28"/>
  <sheetViews>
    <sheetView view="pageBreakPreview" zoomScaleNormal="100" zoomScaleSheetLayoutView="100" zoomScalePageLayoutView="80" workbookViewId="0">
      <pane xSplit="1" topLeftCell="B1" activePane="topRight" state="frozen"/>
      <selection pane="topRight" activeCell="B14" sqref="B14:CH27"/>
    </sheetView>
  </sheetViews>
  <sheetFormatPr defaultColWidth="8.85546875" defaultRowHeight="15" x14ac:dyDescent="0.25"/>
  <cols>
    <col min="1" max="1" width="18.42578125" style="164" customWidth="1"/>
    <col min="2" max="2" width="15.5703125" style="164" customWidth="1"/>
    <col min="3" max="3" width="19.140625" style="164" customWidth="1"/>
    <col min="4" max="4" width="13.42578125" style="164" customWidth="1"/>
    <col min="5" max="5" width="10.42578125" style="164" customWidth="1"/>
    <col min="6" max="6" width="14.85546875" style="164" customWidth="1"/>
    <col min="7" max="7" width="13" style="164" customWidth="1"/>
    <col min="8" max="8" width="17.28515625" style="164" customWidth="1"/>
    <col min="9" max="9" width="8" style="164" customWidth="1"/>
    <col min="10" max="10" width="11.7109375" style="164" customWidth="1"/>
    <col min="11" max="11" width="11.140625" style="164" customWidth="1"/>
    <col min="12" max="12" width="33.140625" style="164" customWidth="1"/>
    <col min="13" max="13" width="34.5703125" style="164" hidden="1" customWidth="1"/>
    <col min="14" max="14" width="28.42578125" style="164" customWidth="1"/>
    <col min="15" max="15" width="8.5703125" style="164" customWidth="1"/>
    <col min="16" max="16" width="15.85546875" style="164" customWidth="1"/>
    <col min="17" max="17" width="15.7109375" style="164" customWidth="1"/>
    <col min="18" max="18" width="13" style="164" customWidth="1"/>
    <col min="19" max="19" width="7.85546875" style="164" customWidth="1"/>
    <col min="20" max="20" width="15.85546875" style="164" customWidth="1"/>
    <col min="21" max="21" width="14.5703125" style="164" customWidth="1"/>
    <col min="22" max="22" width="23.140625" style="164" customWidth="1"/>
    <col min="23" max="23" width="29.140625" style="164" customWidth="1"/>
    <col min="24" max="24" width="31.28515625" style="164" customWidth="1"/>
    <col min="25" max="25" width="40" style="164" customWidth="1"/>
    <col min="26" max="26" width="20" style="164" customWidth="1"/>
    <col min="27" max="27" width="42.140625" style="164" customWidth="1"/>
    <col min="28" max="28" width="8.28515625" style="164" customWidth="1"/>
    <col min="29" max="29" width="12.85546875" style="164" customWidth="1"/>
    <col min="30" max="30" width="16.85546875" style="164" customWidth="1"/>
    <col min="31" max="31" width="0.140625" style="292" customWidth="1"/>
    <col min="32" max="32" width="51" style="164" customWidth="1"/>
    <col min="33" max="33" width="8.28515625" style="164" customWidth="1"/>
    <col min="34" max="35" width="16.7109375" style="164" bestFit="1" customWidth="1"/>
    <col min="36" max="36" width="25.28515625" style="164" customWidth="1"/>
    <col min="37" max="37" width="8.28515625" style="164" customWidth="1"/>
    <col min="38" max="38" width="14.85546875" style="164" customWidth="1"/>
    <col min="39" max="39" width="11.42578125" style="164" customWidth="1"/>
    <col min="40" max="40" width="18.5703125" style="164" customWidth="1"/>
    <col min="41" max="41" width="20.7109375" style="164" customWidth="1"/>
    <col min="42" max="42" width="8.28515625" style="164" customWidth="1"/>
    <col min="43" max="43" width="14.7109375" style="164" customWidth="1"/>
    <col min="44" max="45" width="14" style="164" customWidth="1"/>
    <col min="46" max="46" width="10" style="164" customWidth="1"/>
    <col min="47" max="47" width="13.7109375" style="164" customWidth="1"/>
    <col min="48" max="48" width="15.5703125" style="164" customWidth="1"/>
    <col min="49" max="49" width="8.28515625" style="164" customWidth="1"/>
    <col min="50" max="50" width="10" style="164" customWidth="1"/>
    <col min="51" max="51" width="10.42578125" style="164" customWidth="1"/>
    <col min="52" max="52" width="14.85546875" style="164" customWidth="1"/>
    <col min="53" max="53" width="17.42578125" style="164" customWidth="1"/>
    <col min="54" max="54" width="20.5703125" style="164" customWidth="1"/>
    <col min="55" max="55" width="13.140625" style="164" customWidth="1"/>
    <col min="56" max="56" width="18.7109375" style="164" customWidth="1"/>
    <col min="57" max="57" width="20.85546875" style="164" customWidth="1"/>
    <col min="58" max="58" width="8.28515625" style="164" customWidth="1"/>
    <col min="59" max="59" width="10" style="164" customWidth="1"/>
    <col min="60" max="60" width="10.42578125" style="164" customWidth="1"/>
    <col min="61" max="61" width="12.28515625" style="164" customWidth="1"/>
    <col min="62" max="62" width="21.28515625" style="164" customWidth="1"/>
    <col min="63" max="63" width="8.28515625" style="164" customWidth="1"/>
    <col min="64" max="64" width="10" style="164" customWidth="1"/>
    <col min="65" max="65" width="10.42578125" style="164" customWidth="1"/>
    <col min="66" max="66" width="14.28515625" style="164" customWidth="1"/>
    <col min="67" max="67" width="22.85546875" style="164" customWidth="1"/>
    <col min="68" max="68" width="25.7109375" style="164" customWidth="1"/>
    <col min="69" max="69" width="29.28515625" style="164" customWidth="1"/>
    <col min="70" max="70" width="8.28515625" style="164" customWidth="1"/>
    <col min="71" max="71" width="10" style="164" customWidth="1"/>
    <col min="72" max="72" width="10.42578125" style="164" customWidth="1"/>
    <col min="73" max="73" width="10.140625" style="164" customWidth="1"/>
    <col min="74" max="74" width="8.28515625" style="164" customWidth="1"/>
    <col min="75" max="75" width="10" style="164" customWidth="1"/>
    <col min="76" max="76" width="11.42578125" style="164" customWidth="1"/>
    <col min="77" max="77" width="13" style="164" customWidth="1"/>
    <col min="78" max="78" width="11" style="164" customWidth="1"/>
    <col min="79" max="79" width="12.5703125" style="164" customWidth="1"/>
    <col min="80" max="80" width="8.28515625" style="164" customWidth="1"/>
    <col min="81" max="81" width="10" style="164" customWidth="1"/>
    <col min="82" max="82" width="10.42578125" style="164" customWidth="1"/>
    <col min="83" max="83" width="10.28515625" style="164" bestFit="1" customWidth="1"/>
    <col min="84" max="85" width="8.85546875" style="164"/>
    <col min="86" max="86" width="8.85546875" style="164" customWidth="1"/>
    <col min="87" max="16384" width="8.85546875" style="164"/>
  </cols>
  <sheetData>
    <row r="1" spans="1:86" ht="22.5" customHeight="1" x14ac:dyDescent="0.25">
      <c r="J1" s="202"/>
      <c r="K1" s="202"/>
    </row>
    <row r="2" spans="1:86" s="72" customFormat="1" ht="53.25" customHeight="1" x14ac:dyDescent="0.2">
      <c r="A2" s="201" t="s">
        <v>86</v>
      </c>
      <c r="B2" s="630" t="s">
        <v>381</v>
      </c>
      <c r="C2" s="631"/>
      <c r="D2" s="631"/>
      <c r="E2" s="632"/>
      <c r="F2" s="628" t="str">
        <f>Методика!A4&amp;". "&amp;Методика!B4</f>
        <v>1. 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v>
      </c>
      <c r="G2" s="628"/>
      <c r="H2" s="628"/>
      <c r="I2" s="628"/>
      <c r="J2" s="628"/>
      <c r="K2" s="628"/>
      <c r="L2" s="628" t="str">
        <f>Методика!A18&amp;". "&amp;Методика!B18</f>
        <v>2. Публичные сведения о плановых показателях деятельности муниципальных учреждений МО</v>
      </c>
      <c r="M2" s="628"/>
      <c r="N2" s="628"/>
      <c r="O2" s="628"/>
      <c r="P2" s="628"/>
      <c r="Q2" s="628"/>
      <c r="R2" s="628" t="str">
        <f>Методика!A35&amp;". "&amp;Методика!B35</f>
        <v>3. Бюджет для граждан (утвержденный Бюджет)</v>
      </c>
      <c r="S2" s="628"/>
      <c r="T2" s="628"/>
      <c r="U2" s="628"/>
      <c r="V2" s="630" t="str">
        <f>Методика!A41&amp;". "&amp;Методика!B41</f>
        <v>4. Характеристика Годового отчета об исполнении бюджета</v>
      </c>
      <c r="W2" s="631"/>
      <c r="X2" s="632"/>
      <c r="Y2" s="630" t="str">
        <f>Методика!A41&amp;". "&amp;Методика!B41</f>
        <v>4. Характеристика Годового отчета об исполнении бюджета</v>
      </c>
      <c r="Z2" s="631"/>
      <c r="AA2" s="631"/>
      <c r="AB2" s="631"/>
      <c r="AC2" s="631"/>
      <c r="AD2" s="632"/>
      <c r="AE2" s="628" t="str">
        <f>Методика!A73&amp;". "&amp;Методика!B73</f>
        <v>5. Публичные сведения о фактических результатах деятельности муниципальных учреждений Республики Коми</v>
      </c>
      <c r="AF2" s="628"/>
      <c r="AG2" s="628"/>
      <c r="AH2" s="628"/>
      <c r="AI2" s="628"/>
      <c r="AJ2" s="628" t="str">
        <f>Методика!A85&amp;". "&amp;Методика!B85</f>
        <v xml:space="preserve">6. Бюджет для граждан (Годовой отчет об исполнении бюджета) </v>
      </c>
      <c r="AK2" s="628"/>
      <c r="AL2" s="628"/>
      <c r="AM2" s="628"/>
      <c r="AN2" s="628" t="str">
        <f>Методика!A92&amp;". "&amp;Методика!B92</f>
        <v>7. Общественное участие (I полугодие)</v>
      </c>
      <c r="AO2" s="628"/>
      <c r="AP2" s="628"/>
      <c r="AQ2" s="628"/>
      <c r="AR2" s="628"/>
      <c r="AS2" s="628" t="str">
        <f>Методика!A104&amp;". "&amp;Методика!B104</f>
        <v>8. Внесение изменений в Бюджет</v>
      </c>
      <c r="AT2" s="628"/>
      <c r="AU2" s="628"/>
      <c r="AV2" s="628"/>
      <c r="AW2" s="628"/>
      <c r="AX2" s="628"/>
      <c r="AY2" s="628"/>
      <c r="AZ2" s="630" t="str">
        <f>Методика!A123&amp;". "&amp;Методика!B123</f>
        <v>9. Промежуточная отчётность об исполнении Бюджета и аналитические данные</v>
      </c>
      <c r="BA2" s="631"/>
      <c r="BB2" s="631"/>
      <c r="BC2" s="631"/>
      <c r="BD2" s="631"/>
      <c r="BE2" s="631"/>
      <c r="BF2" s="631"/>
      <c r="BG2" s="631"/>
      <c r="BH2" s="632"/>
      <c r="BI2" s="630" t="str">
        <f>Методика!A150&amp;". "&amp;Методика!B150</f>
        <v>10. Финансовый контроль</v>
      </c>
      <c r="BJ2" s="631"/>
      <c r="BK2" s="631"/>
      <c r="BL2" s="631"/>
      <c r="BM2" s="632"/>
      <c r="BN2" s="628" t="str">
        <f>Методика!A161&amp;". "&amp;Методика!B161</f>
        <v xml:space="preserve">11. Проект бюджета и материалы к нему </v>
      </c>
      <c r="BO2" s="628"/>
      <c r="BP2" s="628"/>
      <c r="BQ2" s="628"/>
      <c r="BR2" s="628"/>
      <c r="BS2" s="628"/>
      <c r="BT2" s="628"/>
      <c r="BU2" s="628" t="str">
        <f>Методика!A181&amp;". "&amp;Методика!B181</f>
        <v xml:space="preserve">12. Бюджет для граждан (Проект бюджета) </v>
      </c>
      <c r="BV2" s="628"/>
      <c r="BW2" s="628"/>
      <c r="BX2" s="628"/>
      <c r="BY2" s="628" t="str">
        <f>Методика!A187&amp;". "&amp;Методика!B187</f>
        <v>13. Общественное участие (II полугодие)</v>
      </c>
      <c r="BZ2" s="628"/>
      <c r="CA2" s="628"/>
      <c r="CB2" s="628"/>
      <c r="CC2" s="628"/>
      <c r="CD2" s="628"/>
      <c r="CE2" s="626" t="str">
        <f>Методика!A204&amp;". "&amp;Методика!B204</f>
        <v>14. 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v>
      </c>
      <c r="CF2" s="626"/>
      <c r="CG2" s="626"/>
      <c r="CH2" s="626"/>
    </row>
    <row r="3" spans="1:86" s="72" customFormat="1" ht="171.75" customHeight="1" x14ac:dyDescent="0.2">
      <c r="A3" s="201"/>
      <c r="B3" s="119" t="s">
        <v>120</v>
      </c>
      <c r="C3" s="119" t="s">
        <v>122</v>
      </c>
      <c r="D3" s="119" t="s">
        <v>119</v>
      </c>
      <c r="E3" s="119" t="s">
        <v>8</v>
      </c>
      <c r="F3" s="134" t="str">
        <f>Методика!A6&amp;". "&amp;Методика!B6</f>
        <v>1.1. Опубликован ли Бюджет в открытом доступе на сайте (портале) МО, предназначенном для публикации бюджетных данных?</v>
      </c>
      <c r="G3" s="134" t="str">
        <f>Методика!A10&amp;". "&amp;Методика!B10</f>
        <v>1.2. Содержится ли в составе Бюджета или в составе материалов к Бюджету приложение о прогнозируемых объёмах поступлений по видам доходов?</v>
      </c>
      <c r="H3" s="134" t="str">
        <f>Методика!A14&amp;". "&amp;Методика!B14</f>
        <v>1.3.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I3" s="200" t="s">
        <v>121</v>
      </c>
      <c r="J3" s="636" t="s">
        <v>122</v>
      </c>
      <c r="K3" s="636" t="s">
        <v>120</v>
      </c>
      <c r="L3" s="134" t="str">
        <f>Методика!A20&amp;". "&amp;Методика!B20</f>
        <v>2.1.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M3" s="288" t="str">
        <f>Методика!A25&amp;". "&amp;Методика!B25</f>
        <v>2.2.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N3" s="134" t="str">
        <f>Методика!A30&amp;". "&amp;Методика!B30</f>
        <v>2.2.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O3" s="135" t="s">
        <v>121</v>
      </c>
      <c r="P3" s="636" t="s">
        <v>122</v>
      </c>
      <c r="Q3" s="636" t="s">
        <v>120</v>
      </c>
      <c r="R3" s="134" t="str">
        <f>Методика!A37&amp;". "&amp;Методика!B37</f>
        <v>3.1. Опубликован ли в информационно-телекоммуникационной сети «Интернет» (далее – сеть Интернет) бюджет для граждан, разработанный на основе Бюджета?</v>
      </c>
      <c r="S3" s="200" t="s">
        <v>121</v>
      </c>
      <c r="T3" s="636" t="s">
        <v>122</v>
      </c>
      <c r="U3" s="636" t="s">
        <v>120</v>
      </c>
      <c r="V3" s="134" t="str">
        <f>Методика!A43&amp;". "&amp;Методика!B43</f>
        <v>4.1. 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W3" s="134" t="str">
        <f>Методика!A48&amp;". "&amp;Методика!B48</f>
        <v>4.2.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X3" s="134" t="str">
        <f>Методика!A53&amp;". "&amp;Методика!B53</f>
        <v>4.3.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Y3" s="134" t="str">
        <f>Методика!A58&amp;". "&amp;Методика!B58</f>
        <v>4.4.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Z3" s="134" t="str">
        <f>Методика!A63&amp;". "&amp;Методика!B63</f>
        <v>4.5. Опубликованы ли в составе материалов к проекту Годового отчёта об исполнении бюджета сведения об объёме муниципального долга?</v>
      </c>
      <c r="AA3" s="134" t="str">
        <f>Методика!A68&amp;". "&amp;Методика!B68</f>
        <v>4.6.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AB3" s="200" t="s">
        <v>121</v>
      </c>
      <c r="AC3" s="636" t="s">
        <v>122</v>
      </c>
      <c r="AD3" s="636" t="s">
        <v>120</v>
      </c>
      <c r="AE3" s="288" t="str">
        <f>Методика!A75&amp;". "&amp;Методика!B75</f>
        <v>5.1.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бюджетных и автономных учреждений МО</v>
      </c>
      <c r="AF3" s="134" t="str">
        <f>Методика!A80&amp;". "&amp;Методика!B80</f>
        <v>5.1. Доля муниципальных казённых,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бюджетных и автономных учреждений МО.</v>
      </c>
      <c r="AG3" s="200" t="s">
        <v>121</v>
      </c>
      <c r="AH3" s="636" t="s">
        <v>122</v>
      </c>
      <c r="AI3" s="636" t="s">
        <v>120</v>
      </c>
      <c r="AJ3" s="134" t="str">
        <f>Методика!A87&amp;". "&amp;Методика!B87</f>
        <v>6.1. Опубликован ли в сети Интернет бюджет для граждан, разработанный на основе Годового отчёта об исполнении бюджета (проекта Годового отчёта об исполнении бюджета)?</v>
      </c>
      <c r="AK3" s="200" t="s">
        <v>121</v>
      </c>
      <c r="AL3" s="636" t="s">
        <v>122</v>
      </c>
      <c r="AM3" s="636" t="s">
        <v>120</v>
      </c>
      <c r="AN3" s="288" t="str">
        <f>Методика!A94&amp;". "&amp;Методика!B94</f>
        <v>7.1.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AO3" s="134" t="str">
        <f>Методика!A100&amp;". "&amp;Методика!B100</f>
        <v>7.2. Проводились ли в I полугодии отчётного года заседания Общественного совета МО и опубликованы ли итоговые документы (протоколы) этих заседаний?</v>
      </c>
      <c r="AP3" s="200" t="s">
        <v>121</v>
      </c>
      <c r="AQ3" s="636" t="s">
        <v>122</v>
      </c>
      <c r="AR3" s="636" t="s">
        <v>120</v>
      </c>
      <c r="AS3" s="136" t="str">
        <f>Методика!A106&amp;". "&amp;Методика!B106</f>
        <v>8.1. Публикуются ли в открытом доступе на сайте (портале) МО, предназначенном для публикации информации о бюджетных данных, проекты изменений в Бюджет?</v>
      </c>
      <c r="AT3" s="136" t="str">
        <f>Методика!A110&amp;". "&amp;Методика!B110</f>
        <v>8.2. Публикуются ли в составе материалов к проектам изменений в Бюджет пояснительные записки?</v>
      </c>
      <c r="AU3" s="136" t="str">
        <f>Методика!A114&amp;". "&amp;Методика!B114</f>
        <v>8.3. Публикуются ли в открытом доступе на сайте (портале) МО, предназначенном для публикации бюджетных данных, принятые акты о внесении изменений в Бюджет?</v>
      </c>
      <c r="AV3" s="136" t="str">
        <f>Методика!A118&amp;". "&amp;Методика!B118</f>
        <v>8.4.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AW3" s="203" t="s">
        <v>121</v>
      </c>
      <c r="AX3" s="629" t="s">
        <v>122</v>
      </c>
      <c r="AY3" s="629" t="s">
        <v>120</v>
      </c>
      <c r="AZ3" s="136" t="str">
        <f>Методика!A125&amp;". "&amp;Методика!B125</f>
        <v>9.1. Публикуются ли отчёты об исполнении бюджета МО за первый квартал, полугодие, девять месяцев отчётного года?</v>
      </c>
      <c r="BA3" s="136" t="str">
        <f>Методика!A129&amp;". "&amp;Методика!B129</f>
        <v>9.2.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BB3" s="136" t="str">
        <f>Методика!A133&amp;". "&amp;Методика!B133</f>
        <v>9.3.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BC3" s="136" t="str">
        <f>Методика!A137&amp;". "&amp;Методика!B137</f>
        <v>9.4. Публикуются ли ежеквартально сведения об объёме муниципального долга МО на начало и на конец отчётного периода?</v>
      </c>
      <c r="BD3" s="136" t="str">
        <f>Методика!A142&amp;". "&amp;Методика!B142</f>
        <v>9.5.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BE3" s="136" t="str">
        <f>Методика!A146&amp;". "&amp;Методика!B146</f>
        <v>9.6.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BF3" s="203" t="s">
        <v>121</v>
      </c>
      <c r="BG3" s="633" t="s">
        <v>122</v>
      </c>
      <c r="BH3" s="633" t="s">
        <v>120</v>
      </c>
      <c r="BI3" s="136" t="str">
        <f>Методика!A152&amp;". "&amp;Методика!B152</f>
        <v>10.1. Опубликован ли план контрольных мероприятий органа внешнего муниципального финансового контроля МО на отчётный год?</v>
      </c>
      <c r="BJ3" s="136" t="str">
        <f>Методика!A156&amp;". "&amp;Методика!B156</f>
        <v>10.2.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BK3" s="203" t="s">
        <v>121</v>
      </c>
      <c r="BL3" s="633" t="s">
        <v>122</v>
      </c>
      <c r="BM3" s="633" t="s">
        <v>120</v>
      </c>
      <c r="BN3" s="136" t="str">
        <f>Методика!A163&amp;". "&amp;Методика!B163</f>
        <v>11.1. Опубликован ли Проект бюджета в открытом доступе на сайте (портале) МО, предназначенном для публикации информации о бюджетных данных?</v>
      </c>
      <c r="BO3" s="136" t="str">
        <f>Методика!A168&amp;". "&amp;Методика!B168</f>
        <v>11.2.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P3" s="136" t="str">
        <f>Методика!A172&amp;". "&amp;Методика!B172</f>
        <v>11.3.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Q3" s="136" t="str">
        <f>Методика!A176&amp;". "&amp;Методика!B176</f>
        <v>11.4.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BR3" s="203" t="s">
        <v>121</v>
      </c>
      <c r="BS3" s="629" t="s">
        <v>122</v>
      </c>
      <c r="BT3" s="629" t="s">
        <v>120</v>
      </c>
      <c r="BU3" s="136" t="str">
        <f>Методика!A183&amp;". "&amp;Методика!B183</f>
        <v>12.1. Опубликован ли в сети Интернет бюджет для граждан, разработанный на основе Проекта бюджета?</v>
      </c>
      <c r="BV3" s="203" t="s">
        <v>121</v>
      </c>
      <c r="BW3" s="629" t="s">
        <v>122</v>
      </c>
      <c r="BX3" s="629" t="s">
        <v>120</v>
      </c>
      <c r="BY3" s="136" t="str">
        <f>Методика!A189&amp;". "&amp;Методика!B189</f>
        <v>13.1. Опубликовано ли информационное сообщение для граждан о проведении публичных слушаний по Проекту бюджета?</v>
      </c>
      <c r="BZ3" s="295" t="str">
        <f>Методика!A194&amp;". "&amp;Методика!B194</f>
        <v>13.2.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CA3" s="136" t="str">
        <f>Методика!A200&amp;". "&amp;Методика!B200</f>
        <v>13.3. Проводились ли во II полугодии отчётного года заседания Общественного совета МО и опубликованы ли итоговые документы (протоколы) этих заседаний?</v>
      </c>
      <c r="CB3" s="203" t="s">
        <v>121</v>
      </c>
      <c r="CC3" s="629" t="s">
        <v>122</v>
      </c>
      <c r="CD3" s="629" t="s">
        <v>120</v>
      </c>
      <c r="CE3" s="295" t="str">
        <f>Методика!A205&amp;". "&amp;Методика!B205</f>
        <v>14.1. 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v>
      </c>
      <c r="CF3" s="362" t="s">
        <v>121</v>
      </c>
      <c r="CG3" s="627" t="s">
        <v>122</v>
      </c>
      <c r="CH3" s="627" t="s">
        <v>120</v>
      </c>
    </row>
    <row r="4" spans="1:86" s="72" customFormat="1" ht="15" customHeight="1" x14ac:dyDescent="0.2">
      <c r="A4" s="120" t="s">
        <v>0</v>
      </c>
      <c r="B4" s="121" t="s">
        <v>2</v>
      </c>
      <c r="C4" s="121" t="s">
        <v>2</v>
      </c>
      <c r="D4" s="121" t="s">
        <v>23</v>
      </c>
      <c r="E4" s="121" t="s">
        <v>1</v>
      </c>
      <c r="F4" s="120" t="s">
        <v>1</v>
      </c>
      <c r="G4" s="120" t="s">
        <v>1</v>
      </c>
      <c r="H4" s="120" t="s">
        <v>1</v>
      </c>
      <c r="I4" s="121" t="s">
        <v>1</v>
      </c>
      <c r="J4" s="636"/>
      <c r="K4" s="636"/>
      <c r="L4" s="120" t="s">
        <v>1</v>
      </c>
      <c r="M4" s="289" t="s">
        <v>1</v>
      </c>
      <c r="N4" s="120" t="s">
        <v>1</v>
      </c>
      <c r="O4" s="121" t="s">
        <v>1</v>
      </c>
      <c r="P4" s="636"/>
      <c r="Q4" s="636"/>
      <c r="R4" s="120" t="s">
        <v>1</v>
      </c>
      <c r="S4" s="121" t="s">
        <v>1</v>
      </c>
      <c r="T4" s="636"/>
      <c r="U4" s="636"/>
      <c r="V4" s="120" t="s">
        <v>1</v>
      </c>
      <c r="W4" s="120" t="s">
        <v>1</v>
      </c>
      <c r="X4" s="120" t="s">
        <v>1</v>
      </c>
      <c r="Y4" s="120" t="s">
        <v>1</v>
      </c>
      <c r="Z4" s="120" t="s">
        <v>1</v>
      </c>
      <c r="AA4" s="120" t="s">
        <v>1</v>
      </c>
      <c r="AB4" s="121" t="s">
        <v>1</v>
      </c>
      <c r="AC4" s="636"/>
      <c r="AD4" s="636"/>
      <c r="AE4" s="289" t="s">
        <v>1</v>
      </c>
      <c r="AF4" s="120" t="s">
        <v>1</v>
      </c>
      <c r="AG4" s="121" t="s">
        <v>1</v>
      </c>
      <c r="AH4" s="636"/>
      <c r="AI4" s="636"/>
      <c r="AJ4" s="120" t="s">
        <v>1</v>
      </c>
      <c r="AK4" s="121" t="s">
        <v>1</v>
      </c>
      <c r="AL4" s="636"/>
      <c r="AM4" s="636"/>
      <c r="AN4" s="289" t="s">
        <v>1</v>
      </c>
      <c r="AO4" s="120" t="s">
        <v>1</v>
      </c>
      <c r="AP4" s="121" t="s">
        <v>1</v>
      </c>
      <c r="AQ4" s="636"/>
      <c r="AR4" s="636"/>
      <c r="AS4" s="122" t="s">
        <v>1</v>
      </c>
      <c r="AT4" s="122" t="s">
        <v>1</v>
      </c>
      <c r="AU4" s="122" t="s">
        <v>1</v>
      </c>
      <c r="AV4" s="122" t="s">
        <v>1</v>
      </c>
      <c r="AW4" s="123" t="s">
        <v>1</v>
      </c>
      <c r="AX4" s="629"/>
      <c r="AY4" s="629"/>
      <c r="AZ4" s="122" t="s">
        <v>1</v>
      </c>
      <c r="BA4" s="122" t="s">
        <v>1</v>
      </c>
      <c r="BB4" s="122" t="s">
        <v>1</v>
      </c>
      <c r="BC4" s="122" t="s">
        <v>1</v>
      </c>
      <c r="BD4" s="122" t="s">
        <v>1</v>
      </c>
      <c r="BE4" s="122" t="s">
        <v>1</v>
      </c>
      <c r="BF4" s="123" t="s">
        <v>1</v>
      </c>
      <c r="BG4" s="634"/>
      <c r="BH4" s="634"/>
      <c r="BI4" s="122" t="s">
        <v>1</v>
      </c>
      <c r="BJ4" s="122" t="s">
        <v>1</v>
      </c>
      <c r="BK4" s="123" t="s">
        <v>1</v>
      </c>
      <c r="BL4" s="634"/>
      <c r="BM4" s="634"/>
      <c r="BN4" s="122" t="s">
        <v>1</v>
      </c>
      <c r="BO4" s="122" t="s">
        <v>1</v>
      </c>
      <c r="BP4" s="122" t="s">
        <v>1</v>
      </c>
      <c r="BQ4" s="122" t="s">
        <v>1</v>
      </c>
      <c r="BR4" s="123" t="s">
        <v>1</v>
      </c>
      <c r="BS4" s="629"/>
      <c r="BT4" s="629"/>
      <c r="BU4" s="122" t="s">
        <v>1</v>
      </c>
      <c r="BV4" s="123" t="s">
        <v>1</v>
      </c>
      <c r="BW4" s="629"/>
      <c r="BX4" s="629"/>
      <c r="BY4" s="122" t="s">
        <v>1</v>
      </c>
      <c r="BZ4" s="296" t="s">
        <v>1</v>
      </c>
      <c r="CA4" s="122" t="s">
        <v>1</v>
      </c>
      <c r="CB4" s="123" t="s">
        <v>1</v>
      </c>
      <c r="CC4" s="629"/>
      <c r="CD4" s="629"/>
      <c r="CE4" s="296" t="s">
        <v>1</v>
      </c>
      <c r="CF4" s="363" t="s">
        <v>1</v>
      </c>
      <c r="CG4" s="627"/>
      <c r="CH4" s="627"/>
    </row>
    <row r="5" spans="1:86" s="72" customFormat="1" ht="25.5" x14ac:dyDescent="0.2">
      <c r="A5" s="120" t="s">
        <v>22</v>
      </c>
      <c r="B5" s="121"/>
      <c r="C5" s="121"/>
      <c r="D5" s="121"/>
      <c r="E5" s="124">
        <f>I5+O5+S5+AB5+AG5+AK5+AP5+AW5+BF5+BK5+BR5+BV5+CB5+CF5-3-2-3</f>
        <v>84</v>
      </c>
      <c r="F5" s="125">
        <v>4</v>
      </c>
      <c r="G5" s="125">
        <v>2</v>
      </c>
      <c r="H5" s="125">
        <v>2</v>
      </c>
      <c r="I5" s="126">
        <f>SUM(F5:H5)</f>
        <v>8</v>
      </c>
      <c r="J5" s="636"/>
      <c r="K5" s="636"/>
      <c r="L5" s="125">
        <v>4</v>
      </c>
      <c r="M5" s="290"/>
      <c r="N5" s="125">
        <v>4</v>
      </c>
      <c r="O5" s="126">
        <f>SUM(L5:N5)</f>
        <v>8</v>
      </c>
      <c r="P5" s="636"/>
      <c r="Q5" s="636"/>
      <c r="R5" s="125">
        <v>2</v>
      </c>
      <c r="S5" s="126">
        <f>R5</f>
        <v>2</v>
      </c>
      <c r="T5" s="636"/>
      <c r="U5" s="636"/>
      <c r="V5" s="125">
        <v>2</v>
      </c>
      <c r="W5" s="125">
        <v>2</v>
      </c>
      <c r="X5" s="125">
        <v>2</v>
      </c>
      <c r="Y5" s="125">
        <v>2</v>
      </c>
      <c r="Z5" s="125">
        <v>2</v>
      </c>
      <c r="AA5" s="125">
        <v>2</v>
      </c>
      <c r="AB5" s="126">
        <f>SUM(V5:AA5)</f>
        <v>12</v>
      </c>
      <c r="AC5" s="636"/>
      <c r="AD5" s="636"/>
      <c r="AE5" s="290"/>
      <c r="AF5" s="125">
        <v>4</v>
      </c>
      <c r="AG5" s="126">
        <f>SUM(AE5:AF5)</f>
        <v>4</v>
      </c>
      <c r="AH5" s="636"/>
      <c r="AI5" s="636"/>
      <c r="AJ5" s="125">
        <v>3</v>
      </c>
      <c r="AK5" s="126">
        <f>AJ5</f>
        <v>3</v>
      </c>
      <c r="AL5" s="636"/>
      <c r="AM5" s="636"/>
      <c r="AN5" s="290">
        <v>3</v>
      </c>
      <c r="AO5" s="125">
        <v>2</v>
      </c>
      <c r="AP5" s="126">
        <f>SUM(AN5:AO5)</f>
        <v>5</v>
      </c>
      <c r="AQ5" s="636"/>
      <c r="AR5" s="636"/>
      <c r="AS5" s="127">
        <v>3</v>
      </c>
      <c r="AT5" s="127">
        <v>3</v>
      </c>
      <c r="AU5" s="127">
        <v>3</v>
      </c>
      <c r="AV5" s="127">
        <v>3</v>
      </c>
      <c r="AW5" s="128">
        <f>SUM(AS5:AV5)</f>
        <v>12</v>
      </c>
      <c r="AX5" s="629"/>
      <c r="AY5" s="629"/>
      <c r="AZ5" s="127">
        <v>2</v>
      </c>
      <c r="BA5" s="127">
        <v>2</v>
      </c>
      <c r="BB5" s="127">
        <v>2</v>
      </c>
      <c r="BC5" s="127">
        <v>2</v>
      </c>
      <c r="BD5" s="127">
        <v>2</v>
      </c>
      <c r="BE5" s="127">
        <v>2</v>
      </c>
      <c r="BF5" s="128">
        <f>SUM(AZ5:BE5)</f>
        <v>12</v>
      </c>
      <c r="BG5" s="635"/>
      <c r="BH5" s="635"/>
      <c r="BI5" s="127">
        <v>2</v>
      </c>
      <c r="BJ5" s="127">
        <v>2</v>
      </c>
      <c r="BK5" s="128">
        <f>SUM(BI5:BJ5)</f>
        <v>4</v>
      </c>
      <c r="BL5" s="635"/>
      <c r="BM5" s="635"/>
      <c r="BN5" s="127">
        <v>3</v>
      </c>
      <c r="BO5" s="127">
        <v>3</v>
      </c>
      <c r="BP5" s="127">
        <v>3</v>
      </c>
      <c r="BQ5" s="127">
        <v>3</v>
      </c>
      <c r="BR5" s="128">
        <f>SUM(BN5:BQ5)</f>
        <v>12</v>
      </c>
      <c r="BS5" s="629"/>
      <c r="BT5" s="629"/>
      <c r="BU5" s="127">
        <v>1</v>
      </c>
      <c r="BV5" s="128">
        <f>SUM(BU5:BU5)</f>
        <v>1</v>
      </c>
      <c r="BW5" s="629"/>
      <c r="BX5" s="629"/>
      <c r="BY5" s="127">
        <v>2</v>
      </c>
      <c r="BZ5" s="297">
        <v>2</v>
      </c>
      <c r="CA5" s="127">
        <v>2</v>
      </c>
      <c r="CB5" s="128">
        <f>SUM(BY5:CA5)</f>
        <v>6</v>
      </c>
      <c r="CC5" s="629"/>
      <c r="CD5" s="629"/>
      <c r="CE5" s="297">
        <v>3</v>
      </c>
      <c r="CF5" s="364">
        <f>SUM(CE5)</f>
        <v>3</v>
      </c>
      <c r="CG5" s="627"/>
      <c r="CH5" s="627"/>
    </row>
    <row r="6" spans="1:86" ht="15.75" customHeight="1" x14ac:dyDescent="0.25">
      <c r="A6" s="129" t="s">
        <v>25</v>
      </c>
      <c r="B6" s="130"/>
      <c r="C6" s="130"/>
      <c r="D6" s="130"/>
      <c r="E6" s="131"/>
      <c r="F6" s="131"/>
      <c r="G6" s="131"/>
      <c r="H6" s="131"/>
      <c r="I6" s="131"/>
      <c r="J6" s="131"/>
      <c r="K6" s="131"/>
      <c r="L6" s="132"/>
      <c r="M6" s="291"/>
      <c r="N6" s="132"/>
      <c r="O6" s="131"/>
      <c r="P6" s="131"/>
      <c r="Q6" s="131"/>
      <c r="R6" s="132"/>
      <c r="S6" s="131"/>
      <c r="T6" s="131"/>
      <c r="U6" s="131"/>
      <c r="V6" s="132"/>
      <c r="W6" s="132"/>
      <c r="X6" s="132"/>
      <c r="Y6" s="132"/>
      <c r="Z6" s="132"/>
      <c r="AA6" s="132"/>
      <c r="AB6" s="131"/>
      <c r="AC6" s="131"/>
      <c r="AD6" s="131"/>
      <c r="AE6" s="291"/>
      <c r="AF6" s="132"/>
      <c r="AG6" s="131"/>
      <c r="AH6" s="131"/>
      <c r="AI6" s="131"/>
      <c r="AJ6" s="132"/>
      <c r="AK6" s="131"/>
      <c r="AL6" s="131"/>
      <c r="AM6" s="131"/>
      <c r="AN6" s="132"/>
      <c r="AO6" s="132"/>
      <c r="AP6" s="131"/>
      <c r="AQ6" s="131"/>
      <c r="AR6" s="131"/>
      <c r="AS6" s="131"/>
      <c r="AT6" s="131"/>
      <c r="AU6" s="131"/>
      <c r="AV6" s="131"/>
      <c r="AW6" s="131"/>
      <c r="AX6" s="131"/>
      <c r="AY6" s="131"/>
      <c r="AZ6" s="132"/>
      <c r="BA6" s="132"/>
      <c r="BB6" s="132"/>
      <c r="BC6" s="132"/>
      <c r="BD6" s="132"/>
      <c r="BE6" s="132"/>
      <c r="BF6" s="131"/>
      <c r="BG6" s="131"/>
      <c r="BH6" s="131"/>
      <c r="BI6" s="132"/>
      <c r="BJ6" s="132"/>
      <c r="BK6" s="131"/>
      <c r="BL6" s="131"/>
      <c r="BM6" s="131"/>
      <c r="BN6" s="132"/>
      <c r="BO6" s="132"/>
      <c r="BP6" s="132"/>
      <c r="BQ6" s="132"/>
      <c r="BR6" s="131"/>
      <c r="BS6" s="131"/>
      <c r="BT6" s="131"/>
      <c r="BU6" s="132"/>
      <c r="BV6" s="131"/>
      <c r="BW6" s="131"/>
      <c r="BX6" s="131"/>
      <c r="BY6" s="132"/>
      <c r="BZ6" s="132"/>
      <c r="CA6" s="132"/>
      <c r="CB6" s="131"/>
      <c r="CC6" s="131"/>
      <c r="CD6" s="131"/>
      <c r="CE6" s="131"/>
      <c r="CF6" s="131"/>
      <c r="CG6" s="131"/>
      <c r="CH6" s="131"/>
    </row>
    <row r="7" spans="1:86" ht="15.75" customHeight="1" x14ac:dyDescent="0.25">
      <c r="A7" s="212" t="s">
        <v>27</v>
      </c>
      <c r="B7" s="408" t="str">
        <f>RANK(E7,$E$7:$E$27)&amp;IF(COUNTIF($E$7:$E$27,E7)&gt;1,"-"&amp;RANK(E7,$E$7:$E$27)+COUNTIF($E$7:$E$27,E7)-1,"")</f>
        <v>6</v>
      </c>
      <c r="C7" s="408" t="str">
        <f t="shared" ref="C7:C12" si="0">RANK(E7,$E$7:$E$12)&amp;IF(COUNTIF($E$7:$E$12,E7)&gt;1,"-"&amp;RANK(E7,$E$7:$E$12)+COUNTIF($E$7:$E$12,E7)-1,"")</f>
        <v>3</v>
      </c>
      <c r="D7" s="409">
        <f>E7/$E$5*100</f>
        <v>94.642857142857139</v>
      </c>
      <c r="E7" s="410">
        <f>I7+O7+S7+AB7+AG7+AK7+AO7+AW7+BF7+BK7+BR7+BV7+BY7+CA7</f>
        <v>79.5</v>
      </c>
      <c r="F7" s="411">
        <f>'1.1'!H7</f>
        <v>4</v>
      </c>
      <c r="G7" s="411">
        <f>'1.2'!F7</f>
        <v>2</v>
      </c>
      <c r="H7" s="411">
        <f>'1.3'!F7</f>
        <v>2</v>
      </c>
      <c r="I7" s="409">
        <f>SUM(F7:H7)</f>
        <v>8</v>
      </c>
      <c r="J7" s="408" t="str">
        <f t="shared" ref="J7:J12" si="1">RANK(I7,$I$7:$I$12)&amp;IF(COUNTIF($I$7:$I$12,I7)&gt;1,"-"&amp;RANK(I7,$I$7:$I$12)+COUNTIF($I$7:$I$12,I7)-1,"")</f>
        <v>1-6</v>
      </c>
      <c r="K7" s="408" t="str">
        <f>RANK(I7,$I$7:$I$27)&amp;IF(COUNTIF($I$7:$I$27,I7)&gt;1,"-"&amp;RANK(I7,$I$7:$I$27)+COUNTIF($I$7:$I$27,I7)-1,"")</f>
        <v>1-18</v>
      </c>
      <c r="L7" s="412">
        <f>'2.1'!D8</f>
        <v>4</v>
      </c>
      <c r="M7" s="412">
        <f>'2.2 - старая Методика'!D8</f>
        <v>0</v>
      </c>
      <c r="N7" s="412">
        <f>'2.2'!D8</f>
        <v>4</v>
      </c>
      <c r="O7" s="409">
        <f>SUM(L7:N7)</f>
        <v>8</v>
      </c>
      <c r="P7" s="408" t="str">
        <f t="shared" ref="P7:P12" si="2">RANK(O7,$O$7:$O$12)&amp;IF(COUNTIF($O$7:$O$12,O7)&gt;1,"-"&amp;RANK(O7,$O$7:$O$12)+COUNTIF($O$7:$O$12,O7)-1,"")</f>
        <v>1-5</v>
      </c>
      <c r="Q7" s="408" t="str">
        <f>RANK(O7,$O$7:$O$27)&amp;IF(COUNTIF($O$7:$O$27,O7)&gt;1,"-"&amp;RANK(O7,$O$7:$O$27)+COUNTIF($O$7:$O$27,O7)-1,"")</f>
        <v>1-14</v>
      </c>
      <c r="R7" s="412">
        <f>'3.1'!F7</f>
        <v>2</v>
      </c>
      <c r="S7" s="409">
        <f>R7</f>
        <v>2</v>
      </c>
      <c r="T7" s="408" t="str">
        <f t="shared" ref="T7:T12" si="3">RANK(S7,$S$7:$S$12)&amp;IF(COUNTIF($S$7:$S$12,S7)&gt;1,"-"&amp;RANK(S7,$S$7:$S$12)+COUNTIF($S$7:$S$12,S7)-1,"")</f>
        <v>1-4</v>
      </c>
      <c r="U7" s="408" t="str">
        <f>RANK(S7,$S$7:$S$27)&amp;IF(COUNTIF($S$7:$S$27,S7)&gt;1,"-"&amp;RANK(S7,$S$7:$S$27)+COUNTIF($S$7:$S$27,S7)-1,"")</f>
        <v>1-18</v>
      </c>
      <c r="V7" s="412">
        <f>'4.1'!F8</f>
        <v>2</v>
      </c>
      <c r="W7" s="412">
        <f>'4.2'!F8</f>
        <v>0.5</v>
      </c>
      <c r="X7" s="412">
        <f>'4.3'!F8</f>
        <v>2</v>
      </c>
      <c r="Y7" s="412">
        <f>'4.4'!F8</f>
        <v>2</v>
      </c>
      <c r="Z7" s="412">
        <f>'4.5'!F8</f>
        <v>2</v>
      </c>
      <c r="AA7" s="412">
        <f>'4.6'!E8</f>
        <v>2</v>
      </c>
      <c r="AB7" s="409">
        <f>SUM(V7:AA7)</f>
        <v>10.5</v>
      </c>
      <c r="AC7" s="408" t="str">
        <f t="shared" ref="AC7:AC12" si="4">RANK(AB7,$AB$7:$AB$12)&amp;IF(COUNTIF($AB$7:$AB$12,AB7)&gt;1,"-"&amp;RANK(AB7,$AB$7:$AB$12)+COUNTIF($AB$7:$AB$12,AB7)-1,"")</f>
        <v>5</v>
      </c>
      <c r="AD7" s="408" t="str">
        <f>RANK(AB7,$AB$7:$AB$27)&amp;IF(COUNTIF($AB$7:$AB$27,AB7)&gt;1,"-"&amp;RANK(AB7,$AB$7:$AB$27)+COUNTIF($AB$7:$AB$27,AB7)-1,"")</f>
        <v>14</v>
      </c>
      <c r="AE7" s="412">
        <f>'5.1 - старая Методика'!D8</f>
        <v>0</v>
      </c>
      <c r="AF7" s="412">
        <f>'5.1'!D8</f>
        <v>4</v>
      </c>
      <c r="AG7" s="409">
        <f>SUM(AE7:AF7)</f>
        <v>4</v>
      </c>
      <c r="AH7" s="408" t="str">
        <f t="shared" ref="AH7:AH12" si="5">RANK(AG7,$AG$7:$AG$12)&amp;IF(COUNTIF($AG$7:$AG$12,AG7)&gt;1,"-"&amp;RANK(AG7,$AG$7:$AG$12)+COUNTIF($AG$7:$AG$12,AG7)-1,"")</f>
        <v>1-6</v>
      </c>
      <c r="AI7" s="408" t="str">
        <f>RANK(AG7,$AG$7:$AG$27)&amp;IF(COUNTIF($AG$7:$AG$27,AG7)&gt;1,"-"&amp;RANK(AG7,$AG$7:$AG$27)+COUNTIF($AG$7:$AG$27,AG7)-1,"")</f>
        <v>1-17</v>
      </c>
      <c r="AJ7" s="412">
        <f>'6.1'!F8</f>
        <v>1</v>
      </c>
      <c r="AK7" s="409">
        <f>AJ7</f>
        <v>1</v>
      </c>
      <c r="AL7" s="408" t="str">
        <f t="shared" ref="AL7:AL12" si="6">RANK(AK7,$AK$7:$AK$12)&amp;IF(COUNTIF($AK$7:$AK$12,AK7)&gt;1,"-"&amp;RANK(AK7,$AK$7:$AK$12)+COUNTIF($AK$7:$AK$12,AK7)-1,"")</f>
        <v>4-6</v>
      </c>
      <c r="AM7" s="408" t="str">
        <f>RANK(AK7,$AK$7:$AK$27)&amp;IF(COUNTIF($AK$7:$AK$27,AK7)&gt;1,"-"&amp;RANK(AK7,$AK$7:$AK$27)+COUNTIF($AK$7:$AK$27,AK7)-1,"")</f>
        <v>11-17</v>
      </c>
      <c r="AN7" s="412">
        <f>'7.1'!E8</f>
        <v>3</v>
      </c>
      <c r="AO7" s="412">
        <f>'7.2'!F7</f>
        <v>2</v>
      </c>
      <c r="AP7" s="409">
        <f t="shared" ref="AP7:AP27" si="7">SUM(AN7:AO7)</f>
        <v>5</v>
      </c>
      <c r="AQ7" s="408" t="str">
        <f t="shared" ref="AQ7:AQ12" si="8">RANK(AP7,$AP$7:$AP$12)&amp;IF(COUNTIF($AP$7:$AP$12,AP7)&gt;1,"-"&amp;RANK(AP7,$AP$7:$AP$12)+COUNTIF($AP$7:$AP$12,AP7)-1,"")</f>
        <v>1-5</v>
      </c>
      <c r="AR7" s="408" t="str">
        <f>RANK(AP7,$AP$7:$AP$27)&amp;IF(COUNTIF($AP$7:$AP$27,AP7)&gt;1,"-"&amp;RANK(AP7,$AP$7:$AP$27)+COUNTIF($AP$7:$AP$27,AP7)-1,"")</f>
        <v>1-14</v>
      </c>
      <c r="AS7" s="411">
        <f>'8.1'!G7</f>
        <v>3</v>
      </c>
      <c r="AT7" s="411">
        <f>'8.2'!G7</f>
        <v>3</v>
      </c>
      <c r="AU7" s="411">
        <f>'8.3'!G7</f>
        <v>3</v>
      </c>
      <c r="AV7" s="411">
        <f>'8.4'!G8</f>
        <v>3</v>
      </c>
      <c r="AW7" s="409">
        <f t="shared" ref="AW7:AW27" si="9">SUM(AS7:AV7)</f>
        <v>12</v>
      </c>
      <c r="AX7" s="408" t="str">
        <f t="shared" ref="AX7:AX12" si="10">RANK(AW7,$AW$7:$AW$12)&amp;IF(COUNTIF($AW$7:$AW$12,AW7)&gt;1,"-"&amp;RANK(AW7,$AW$7:$AW$12)+COUNTIF($AW$7:$AW$12,AW7)-1,"")</f>
        <v>1-6</v>
      </c>
      <c r="AY7" s="408" t="str">
        <f>RANK(AW7,$AW$7:$AW$27)&amp;IF(COUNTIF($AW$7:$AW$27,AW7)&gt;1,"-"&amp;RANK(AW7,$AW$7:$AW$27)+COUNTIF($AW$7:$AW$27,AW7)-1,"")</f>
        <v>1-12</v>
      </c>
      <c r="AZ7" s="412">
        <f>'9.1'!H7</f>
        <v>1</v>
      </c>
      <c r="BA7" s="412">
        <f>'9.2'!H7</f>
        <v>2</v>
      </c>
      <c r="BB7" s="412">
        <f>'9.3'!H7</f>
        <v>2</v>
      </c>
      <c r="BC7" s="412">
        <f>'9.4'!H8</f>
        <v>2</v>
      </c>
      <c r="BD7" s="412">
        <f>'9.5'!H7</f>
        <v>2</v>
      </c>
      <c r="BE7" s="412">
        <f>'9.6'!H7</f>
        <v>2</v>
      </c>
      <c r="BF7" s="413">
        <f t="shared" ref="BF7:BF27" si="11">SUM(AZ7:BE7)</f>
        <v>11</v>
      </c>
      <c r="BG7" s="408" t="str">
        <f t="shared" ref="BG7:BG12" si="12">RANK(BF7,$BF$7:$BF$12)&amp;IF(COUNTIF($BF$7:$BF$12,BF7)&gt;1,"-"&amp;RANK(BF7,$BF$7:$BF$12)+COUNTIF($BF$7:$BF$12,BF7)-1,"")</f>
        <v>5</v>
      </c>
      <c r="BH7" s="408" t="str">
        <f>RANK(BF7,$BF$7:$BF$27)&amp;IF(COUNTIF($BF$7:$BF$27,BF7)&gt;1,"-"&amp;RANK(BF7,$BF$7:$BF$27)+COUNTIF($BF$7:$BF$27,BF7)-1,"")</f>
        <v>16-17</v>
      </c>
      <c r="BI7" s="412">
        <f>'10.1'!H7</f>
        <v>2</v>
      </c>
      <c r="BJ7" s="412">
        <f>'10.2'!H8</f>
        <v>2</v>
      </c>
      <c r="BK7" s="413">
        <f t="shared" ref="BK7:BK27" si="13">SUM(BI7:BJ7)</f>
        <v>4</v>
      </c>
      <c r="BL7" s="408" t="str">
        <f t="shared" ref="BL7:BL12" si="14">RANK(BK7,$BK$7:$BK$12)&amp;IF(COUNTIF($BK$7:$BK$12,BK7)&gt;1,"-"&amp;RANK(BK7,$BK$7:$BK$12)+COUNTIF($BK$7:$BK$12,BK7)-1,"")</f>
        <v>1-3</v>
      </c>
      <c r="BM7" s="408" t="str">
        <f>RANK(BK7,$BK$7:$BK$27)&amp;IF(COUNTIF($BK$7:$BK$27,BK7)&gt;1,"-"&amp;RANK(BK7,$BK$7:$BK$27)+COUNTIF($BK$7:$BK$27,BK7)-1,"")</f>
        <v>1-13</v>
      </c>
      <c r="BN7" s="412">
        <f>'11.1'!G8</f>
        <v>3</v>
      </c>
      <c r="BO7" s="412">
        <f>'11.2'!G7</f>
        <v>3</v>
      </c>
      <c r="BP7" s="412">
        <f>'11.3'!G7</f>
        <v>3</v>
      </c>
      <c r="BQ7" s="412">
        <f>'11.4'!G8</f>
        <v>3</v>
      </c>
      <c r="BR7" s="409">
        <f t="shared" ref="BR7:BR27" si="15">SUM(BN7:BQ7)</f>
        <v>12</v>
      </c>
      <c r="BS7" s="408" t="str">
        <f t="shared" ref="BS7:BS12" si="16">RANK(BR7,$BR$7:$BR$12)&amp;IF(COUNTIF($BR$7:$BR$12,BR7)&gt;1,"-"&amp;RANK(BR7,$BR$7:$BR$12)+COUNTIF($BR$7:$BR$12,BR7)-1,"")</f>
        <v>1-5</v>
      </c>
      <c r="BT7" s="408" t="str">
        <f>RANK(BR7,$BR$7:$BR$27)&amp;IF(COUNTIF($BR$7:$BR$27,BR7)&gt;1,"-"&amp;RANK(BR7,$BR$7:$BR$27)+COUNTIF($BR$7:$BR$27,BR7)-1,"")</f>
        <v>1-17</v>
      </c>
      <c r="BU7" s="412">
        <f>'12.1'!E7</f>
        <v>1</v>
      </c>
      <c r="BV7" s="409">
        <f t="shared" ref="BV7:BV12" si="17">SUM(BU7:BU7)</f>
        <v>1</v>
      </c>
      <c r="BW7" s="408" t="str">
        <f t="shared" ref="BW7:BW12" si="18">RANK(BV7,$BV$7:$BV$12)&amp;IF(COUNTIF($BV$7:$BV$12,BV7)&gt;1,"-"&amp;RANK(BV7,$BV$7:$BV$12)+COUNTIF($BV$7:$BV$12,BV7)-1,"")</f>
        <v>1-6</v>
      </c>
      <c r="BX7" s="408" t="str">
        <f>RANK(BV7,$BV$7:$BV$27)&amp;IF(COUNTIF($BV$7:$BV$27,BV7)&gt;1,"-"&amp;RANK(BV7,$BV$7:$BV$27)+COUNTIF($BV$7:$BV$27,BV7)-1,"")</f>
        <v>1-20</v>
      </c>
      <c r="BY7" s="412">
        <f>'13.1'!F8</f>
        <v>2</v>
      </c>
      <c r="BZ7" s="412">
        <f>'13.2'!E8</f>
        <v>2</v>
      </c>
      <c r="CA7" s="412">
        <f>'13.3'!F7</f>
        <v>2</v>
      </c>
      <c r="CB7" s="413">
        <f t="shared" ref="CB7:CB27" si="19">SUM(BY7:CA7)</f>
        <v>6</v>
      </c>
      <c r="CC7" s="408" t="str">
        <f t="shared" ref="CC7:CC12" si="20">RANK(CB7,$CB$7:$CB$12)&amp;IF(COUNTIF($CB$7:$CB$12,CB7)&gt;1,"-"&amp;RANK(CB7,$CB$7:$CB$12)+COUNTIF($CB$7:$CB$12,CB7)-1,"")</f>
        <v>1-5</v>
      </c>
      <c r="CD7" s="408" t="str">
        <f>RANK(CB7,$CB$7:$CB$27)&amp;IF(COUNTIF($CB$7:$CB$27,CB7)&gt;1,"-"&amp;RANK(CB7,$CB$7:$CB$27)+COUNTIF($CB$7:$CB$27,CB7)-1,"")</f>
        <v>1-14</v>
      </c>
      <c r="CE7" s="414">
        <f>'14.1'!D8</f>
        <v>3</v>
      </c>
      <c r="CF7" s="415">
        <f>SUM(CE7)</f>
        <v>3</v>
      </c>
      <c r="CG7" s="408" t="str">
        <f t="shared" ref="CG7:CG12" si="21">RANK(CF7,$CF$7:$CF$12)&amp;IF(COUNTIF($CF$7:$CF$12,CF7)&gt;1,"-"&amp;RANK(CF7,$CF$7:$CF$12)+COUNTIF($CF$7:$CF$12,CF7)-1,"")</f>
        <v>1-4</v>
      </c>
      <c r="CH7" s="408" t="str">
        <f>RANK(CF7,$CF$7:$CF$27)&amp;IF(COUNTIF($CF$7:$CF$27,CF7)&gt;1,"-"&amp;RANK(CF7,$CF$7:$CF$27)+COUNTIF($CF$7:$CF$27,CF7)-1,"")</f>
        <v>1-16</v>
      </c>
    </row>
    <row r="8" spans="1:86" ht="15.75" customHeight="1" x14ac:dyDescent="0.25">
      <c r="A8" s="212" t="s">
        <v>28</v>
      </c>
      <c r="B8" s="408" t="str">
        <f t="shared" ref="B8:B27" si="22">RANK(E8,$E$7:$E$27)&amp;IF(COUNTIF($E$7:$E$27,E8)&gt;1,"-"&amp;RANK(E8,$E$7:$E$27)+COUNTIF($E$7:$E$27,E8)-1,"")</f>
        <v>7-10</v>
      </c>
      <c r="C8" s="408" t="str">
        <f t="shared" si="0"/>
        <v>4-5</v>
      </c>
      <c r="D8" s="409">
        <f t="shared" ref="D8:D27" si="23">E8/$E$5*100</f>
        <v>92.857142857142861</v>
      </c>
      <c r="E8" s="410">
        <f t="shared" ref="E8:E27" si="24">I8+O8+S8+AB8+AG8+AK8+AO8+AW8+BF8+BK8+BR8+BV8+BY8+CA8</f>
        <v>78</v>
      </c>
      <c r="F8" s="411">
        <f>'1.1'!H8</f>
        <v>4</v>
      </c>
      <c r="G8" s="411">
        <f>'1.2'!F8</f>
        <v>2</v>
      </c>
      <c r="H8" s="411">
        <f>'1.3'!F8</f>
        <v>2</v>
      </c>
      <c r="I8" s="409">
        <f t="shared" ref="I8:I27" si="25">SUM(F8:H8)</f>
        <v>8</v>
      </c>
      <c r="J8" s="408" t="str">
        <f t="shared" si="1"/>
        <v>1-6</v>
      </c>
      <c r="K8" s="408" t="str">
        <f t="shared" ref="K8:K27" si="26">RANK(I8,$I$7:$I$27)&amp;IF(COUNTIF($I$7:$I$27,I8)&gt;1,"-"&amp;RANK(I8,$I$7:$I$27)+COUNTIF($I$7:$I$27,I8)-1,"")</f>
        <v>1-18</v>
      </c>
      <c r="L8" s="412">
        <f>'2.1'!D9</f>
        <v>4</v>
      </c>
      <c r="M8" s="412">
        <f>'2.2 - старая Методика'!D9</f>
        <v>0</v>
      </c>
      <c r="N8" s="412">
        <f>'2.2'!D9</f>
        <v>4</v>
      </c>
      <c r="O8" s="409">
        <f t="shared" ref="O8:O27" si="27">SUM(L8:N8)</f>
        <v>8</v>
      </c>
      <c r="P8" s="408" t="str">
        <f t="shared" si="2"/>
        <v>1-5</v>
      </c>
      <c r="Q8" s="408" t="str">
        <f t="shared" ref="Q8:Q27" si="28">RANK(O8,$O$7:$O$27)&amp;IF(COUNTIF($O$7:$O$27,O8)&gt;1,"-"&amp;RANK(O8,$O$7:$O$27)+COUNTIF($O$7:$O$27,O8)-1,"")</f>
        <v>1-14</v>
      </c>
      <c r="R8" s="412">
        <f>'3.1'!F8</f>
        <v>0</v>
      </c>
      <c r="S8" s="409">
        <f t="shared" ref="S8:S27" si="29">R8</f>
        <v>0</v>
      </c>
      <c r="T8" s="408" t="str">
        <f t="shared" si="3"/>
        <v>6</v>
      </c>
      <c r="U8" s="408" t="str">
        <f t="shared" ref="U8:U27" si="30">RANK(S8,$S$7:$S$27)&amp;IF(COUNTIF($S$7:$S$27,S8)&gt;1,"-"&amp;RANK(S8,$S$7:$S$27)+COUNTIF($S$7:$S$27,S8)-1,"")</f>
        <v>20</v>
      </c>
      <c r="V8" s="412">
        <f>'4.1'!F9</f>
        <v>2</v>
      </c>
      <c r="W8" s="412">
        <f>'4.2'!F9</f>
        <v>2</v>
      </c>
      <c r="X8" s="412">
        <f>'4.3'!F9</f>
        <v>2</v>
      </c>
      <c r="Y8" s="412">
        <f>'4.4'!F9</f>
        <v>2</v>
      </c>
      <c r="Z8" s="412">
        <f>'4.5'!F9</f>
        <v>2</v>
      </c>
      <c r="AA8" s="412">
        <f>'4.6'!E9</f>
        <v>2</v>
      </c>
      <c r="AB8" s="409">
        <f t="shared" ref="AB8:AB27" si="31">SUM(V8:AA8)</f>
        <v>12</v>
      </c>
      <c r="AC8" s="408" t="str">
        <f t="shared" si="4"/>
        <v>1-3</v>
      </c>
      <c r="AD8" s="408" t="str">
        <f t="shared" ref="AD8:AD27" si="32">RANK(AB8,$AB$7:$AB$27)&amp;IF(COUNTIF($AB$7:$AB$27,AB8)&gt;1,"-"&amp;RANK(AB8,$AB$7:$AB$27)+COUNTIF($AB$7:$AB$27,AB8)-1,"")</f>
        <v>1-10</v>
      </c>
      <c r="AE8" s="412">
        <f>'5.1 - старая Методика'!D9</f>
        <v>0</v>
      </c>
      <c r="AF8" s="412">
        <f>'5.1'!D9</f>
        <v>4</v>
      </c>
      <c r="AG8" s="409">
        <f t="shared" ref="AG8:AG27" si="33">SUM(AE8:AF8)</f>
        <v>4</v>
      </c>
      <c r="AH8" s="408" t="str">
        <f t="shared" si="5"/>
        <v>1-6</v>
      </c>
      <c r="AI8" s="408" t="str">
        <f t="shared" ref="AI8:AI27" si="34">RANK(AG8,$AG$7:$AG$27)&amp;IF(COUNTIF($AG$7:$AG$27,AG8)&gt;1,"-"&amp;RANK(AG8,$AG$7:$AG$27)+COUNTIF($AG$7:$AG$27,AG8)-1,"")</f>
        <v>1-17</v>
      </c>
      <c r="AJ8" s="412">
        <f>'6.1'!F9</f>
        <v>3</v>
      </c>
      <c r="AK8" s="409">
        <f t="shared" ref="AK8:AK27" si="35">AJ8</f>
        <v>3</v>
      </c>
      <c r="AL8" s="408" t="str">
        <f t="shared" si="6"/>
        <v>1-3</v>
      </c>
      <c r="AM8" s="408" t="str">
        <f t="shared" ref="AM8:AM27" si="36">RANK(AK8,$AK$7:$AK$27)&amp;IF(COUNTIF($AK$7:$AK$27,AK8)&gt;1,"-"&amp;RANK(AK8,$AK$7:$AK$27)+COUNTIF($AK$7:$AK$27,AK8)-1,"")</f>
        <v>1-10</v>
      </c>
      <c r="AN8" s="412">
        <f>'7.1'!E9</f>
        <v>3</v>
      </c>
      <c r="AO8" s="412">
        <f>'7.2'!F8</f>
        <v>2</v>
      </c>
      <c r="AP8" s="409">
        <f t="shared" si="7"/>
        <v>5</v>
      </c>
      <c r="AQ8" s="408" t="str">
        <f t="shared" si="8"/>
        <v>1-5</v>
      </c>
      <c r="AR8" s="408" t="str">
        <f t="shared" ref="AR8:AR27" si="37">RANK(AP8,$AP$7:$AP$27)&amp;IF(COUNTIF($AP$7:$AP$27,AP8)&gt;1,"-"&amp;RANK(AP8,$AP$7:$AP$27)+COUNTIF($AP$7:$AP$27,AP8)-1,"")</f>
        <v>1-14</v>
      </c>
      <c r="AS8" s="411">
        <f>'8.1'!G8</f>
        <v>3</v>
      </c>
      <c r="AT8" s="411">
        <f>'8.2'!G8</f>
        <v>3</v>
      </c>
      <c r="AU8" s="411">
        <f>'8.3'!G8</f>
        <v>3</v>
      </c>
      <c r="AV8" s="411">
        <f>'8.4'!G9</f>
        <v>3</v>
      </c>
      <c r="AW8" s="409">
        <f t="shared" si="9"/>
        <v>12</v>
      </c>
      <c r="AX8" s="408" t="str">
        <f t="shared" si="10"/>
        <v>1-6</v>
      </c>
      <c r="AY8" s="408" t="str">
        <f t="shared" ref="AY8:AY27" si="38">RANK(AW8,$AW$7:$AW$27)&amp;IF(COUNTIF($AW$7:$AW$27,AW8)&gt;1,"-"&amp;RANK(AW8,$AW$7:$AW$27)+COUNTIF($AW$7:$AW$27,AW8)-1,"")</f>
        <v>1-12</v>
      </c>
      <c r="AZ8" s="412">
        <f>'9.1'!H8</f>
        <v>2</v>
      </c>
      <c r="BA8" s="412">
        <f>'9.2'!H8</f>
        <v>2</v>
      </c>
      <c r="BB8" s="412">
        <f>'9.3'!H8</f>
        <v>2</v>
      </c>
      <c r="BC8" s="412">
        <f>'9.4'!H9</f>
        <v>2</v>
      </c>
      <c r="BD8" s="412">
        <f>'9.5'!H8</f>
        <v>2</v>
      </c>
      <c r="BE8" s="412">
        <f>'9.6'!H8</f>
        <v>2</v>
      </c>
      <c r="BF8" s="413">
        <f t="shared" si="11"/>
        <v>12</v>
      </c>
      <c r="BG8" s="408" t="str">
        <f t="shared" si="12"/>
        <v>1-4</v>
      </c>
      <c r="BH8" s="408" t="str">
        <f t="shared" ref="BH8:BH27" si="39">RANK(BF8,$BF$7:$BF$27)&amp;IF(COUNTIF($BF$7:$BF$27,BF8)&gt;1,"-"&amp;RANK(BF8,$BF$7:$BF$27)+COUNTIF($BF$7:$BF$27,BF8)-1,"")</f>
        <v>1-15</v>
      </c>
      <c r="BI8" s="412">
        <f>'10.1'!H8</f>
        <v>0</v>
      </c>
      <c r="BJ8" s="412">
        <f>'10.2'!H9</f>
        <v>0</v>
      </c>
      <c r="BK8" s="413">
        <f t="shared" si="13"/>
        <v>0</v>
      </c>
      <c r="BL8" s="408" t="str">
        <f t="shared" si="14"/>
        <v>6</v>
      </c>
      <c r="BM8" s="408" t="str">
        <f t="shared" ref="BM8:BM27" si="40">RANK(BK8,$BK$7:$BK$27)&amp;IF(COUNTIF($BK$7:$BK$27,BK8)&gt;1,"-"&amp;RANK(BK8,$BK$7:$BK$27)+COUNTIF($BK$7:$BK$27,BK8)-1,"")</f>
        <v>19-20</v>
      </c>
      <c r="BN8" s="412">
        <f>'11.1'!G9</f>
        <v>3</v>
      </c>
      <c r="BO8" s="412">
        <f>'11.2'!G8</f>
        <v>3</v>
      </c>
      <c r="BP8" s="412">
        <f>'11.3'!G8</f>
        <v>3</v>
      </c>
      <c r="BQ8" s="412">
        <f>'11.4'!G9</f>
        <v>3</v>
      </c>
      <c r="BR8" s="409">
        <f t="shared" si="15"/>
        <v>12</v>
      </c>
      <c r="BS8" s="408" t="str">
        <f t="shared" si="16"/>
        <v>1-5</v>
      </c>
      <c r="BT8" s="408" t="str">
        <f t="shared" ref="BT8:BT27" si="41">RANK(BR8,$BR$7:$BR$27)&amp;IF(COUNTIF($BR$7:$BR$27,BR8)&gt;1,"-"&amp;RANK(BR8,$BR$7:$BR$27)+COUNTIF($BR$7:$BR$27,BR8)-1,"")</f>
        <v>1-17</v>
      </c>
      <c r="BU8" s="412">
        <f>'12.1'!E8</f>
        <v>1</v>
      </c>
      <c r="BV8" s="409">
        <f t="shared" si="17"/>
        <v>1</v>
      </c>
      <c r="BW8" s="408" t="str">
        <f t="shared" si="18"/>
        <v>1-6</v>
      </c>
      <c r="BX8" s="408" t="str">
        <f t="shared" ref="BX8:BX27" si="42">RANK(BV8,$BV$7:$BV$27)&amp;IF(COUNTIF($BV$7:$BV$27,BV8)&gt;1,"-"&amp;RANK(BV8,$BV$7:$BV$27)+COUNTIF($BV$7:$BV$27,BV8)-1,"")</f>
        <v>1-20</v>
      </c>
      <c r="BY8" s="412">
        <f>'13.1'!F9</f>
        <v>2</v>
      </c>
      <c r="BZ8" s="412">
        <f>'13.2'!E9</f>
        <v>2</v>
      </c>
      <c r="CA8" s="412">
        <f>'13.3'!F8</f>
        <v>2</v>
      </c>
      <c r="CB8" s="413">
        <f t="shared" si="19"/>
        <v>6</v>
      </c>
      <c r="CC8" s="408" t="str">
        <f t="shared" si="20"/>
        <v>1-5</v>
      </c>
      <c r="CD8" s="408" t="str">
        <f t="shared" ref="CD8:CD27" si="43">RANK(CB8,$CB$7:$CB$27)&amp;IF(COUNTIF($CB$7:$CB$27,CB8)&gt;1,"-"&amp;RANK(CB8,$CB$7:$CB$27)+COUNTIF($CB$7:$CB$27,CB8)-1,"")</f>
        <v>1-14</v>
      </c>
      <c r="CE8" s="414">
        <f>'14.1'!D9</f>
        <v>3</v>
      </c>
      <c r="CF8" s="415">
        <f t="shared" ref="CF8:CF27" si="44">SUM(CE8)</f>
        <v>3</v>
      </c>
      <c r="CG8" s="408" t="str">
        <f t="shared" si="21"/>
        <v>1-4</v>
      </c>
      <c r="CH8" s="408" t="str">
        <f t="shared" ref="CH8:CH27" si="45">RANK(CF8,$CF$7:$CF$27)&amp;IF(COUNTIF($CF$7:$CF$27,CF8)&gt;1,"-"&amp;RANK(CF8,$CF$7:$CF$27)+COUNTIF($CF$7:$CF$27,CF8)-1,"")</f>
        <v>1-16</v>
      </c>
    </row>
    <row r="9" spans="1:86" ht="15.75" customHeight="1" x14ac:dyDescent="0.25">
      <c r="A9" s="212" t="s">
        <v>29</v>
      </c>
      <c r="B9" s="408" t="str">
        <f t="shared" si="22"/>
        <v>7-10</v>
      </c>
      <c r="C9" s="408" t="str">
        <f t="shared" si="0"/>
        <v>4-5</v>
      </c>
      <c r="D9" s="409">
        <f t="shared" si="23"/>
        <v>92.857142857142861</v>
      </c>
      <c r="E9" s="410">
        <f t="shared" si="24"/>
        <v>78</v>
      </c>
      <c r="F9" s="411">
        <f>'1.1'!H9</f>
        <v>4</v>
      </c>
      <c r="G9" s="411">
        <f>'1.2'!F9</f>
        <v>2</v>
      </c>
      <c r="H9" s="411">
        <f>'1.3'!F9</f>
        <v>2</v>
      </c>
      <c r="I9" s="409">
        <f t="shared" si="25"/>
        <v>8</v>
      </c>
      <c r="J9" s="408" t="str">
        <f t="shared" si="1"/>
        <v>1-6</v>
      </c>
      <c r="K9" s="408" t="str">
        <f t="shared" si="26"/>
        <v>1-18</v>
      </c>
      <c r="L9" s="412">
        <f>'2.1'!D10</f>
        <v>4</v>
      </c>
      <c r="M9" s="412">
        <f>'2.2 - старая Методика'!D10</f>
        <v>0</v>
      </c>
      <c r="N9" s="412">
        <f>'2.2'!D10</f>
        <v>4</v>
      </c>
      <c r="O9" s="409">
        <f t="shared" si="27"/>
        <v>8</v>
      </c>
      <c r="P9" s="408" t="str">
        <f t="shared" si="2"/>
        <v>1-5</v>
      </c>
      <c r="Q9" s="408" t="str">
        <f t="shared" si="28"/>
        <v>1-14</v>
      </c>
      <c r="R9" s="412">
        <f>'3.1'!F9</f>
        <v>2</v>
      </c>
      <c r="S9" s="409">
        <f t="shared" si="29"/>
        <v>2</v>
      </c>
      <c r="T9" s="408" t="str">
        <f t="shared" si="3"/>
        <v>1-4</v>
      </c>
      <c r="U9" s="408" t="str">
        <f t="shared" si="30"/>
        <v>1-18</v>
      </c>
      <c r="V9" s="412">
        <f>'4.1'!F10</f>
        <v>2</v>
      </c>
      <c r="W9" s="412">
        <f>'4.2'!F10</f>
        <v>1</v>
      </c>
      <c r="X9" s="412">
        <f>'4.3'!F10</f>
        <v>2</v>
      </c>
      <c r="Y9" s="412">
        <f>'4.4'!F10</f>
        <v>2</v>
      </c>
      <c r="Z9" s="412">
        <f>'4.5'!F10</f>
        <v>2</v>
      </c>
      <c r="AA9" s="412">
        <f>'4.6'!E10</f>
        <v>2</v>
      </c>
      <c r="AB9" s="409">
        <f t="shared" si="31"/>
        <v>11</v>
      </c>
      <c r="AC9" s="408" t="str">
        <f t="shared" si="4"/>
        <v>4</v>
      </c>
      <c r="AD9" s="408" t="str">
        <f t="shared" si="32"/>
        <v>11-13</v>
      </c>
      <c r="AE9" s="412">
        <f>'5.1 - старая Методика'!D10</f>
        <v>0</v>
      </c>
      <c r="AF9" s="412">
        <f>'5.1'!D10</f>
        <v>4</v>
      </c>
      <c r="AG9" s="409">
        <f t="shared" si="33"/>
        <v>4</v>
      </c>
      <c r="AH9" s="408" t="str">
        <f t="shared" si="5"/>
        <v>1-6</v>
      </c>
      <c r="AI9" s="408" t="str">
        <f t="shared" si="34"/>
        <v>1-17</v>
      </c>
      <c r="AJ9" s="412">
        <f>'6.1'!F10</f>
        <v>3</v>
      </c>
      <c r="AK9" s="409">
        <f t="shared" si="35"/>
        <v>3</v>
      </c>
      <c r="AL9" s="408" t="str">
        <f t="shared" si="6"/>
        <v>1-3</v>
      </c>
      <c r="AM9" s="408" t="str">
        <f t="shared" si="36"/>
        <v>1-10</v>
      </c>
      <c r="AN9" s="412">
        <f>'7.1'!E10</f>
        <v>3</v>
      </c>
      <c r="AO9" s="412">
        <f>'7.2'!F9</f>
        <v>2</v>
      </c>
      <c r="AP9" s="409">
        <f t="shared" si="7"/>
        <v>5</v>
      </c>
      <c r="AQ9" s="408" t="str">
        <f t="shared" si="8"/>
        <v>1-5</v>
      </c>
      <c r="AR9" s="408" t="str">
        <f t="shared" si="37"/>
        <v>1-14</v>
      </c>
      <c r="AS9" s="411">
        <f>'8.1'!G9</f>
        <v>3</v>
      </c>
      <c r="AT9" s="411">
        <f>'8.2'!G9</f>
        <v>3</v>
      </c>
      <c r="AU9" s="411">
        <f>'8.3'!G9</f>
        <v>3</v>
      </c>
      <c r="AV9" s="411">
        <f>'8.4'!G10</f>
        <v>3</v>
      </c>
      <c r="AW9" s="409">
        <f t="shared" si="9"/>
        <v>12</v>
      </c>
      <c r="AX9" s="408" t="str">
        <f t="shared" si="10"/>
        <v>1-6</v>
      </c>
      <c r="AY9" s="408" t="str">
        <f t="shared" si="38"/>
        <v>1-12</v>
      </c>
      <c r="AZ9" s="412">
        <f>'9.1'!H9</f>
        <v>0</v>
      </c>
      <c r="BA9" s="412">
        <f>'9.2'!H9</f>
        <v>2</v>
      </c>
      <c r="BB9" s="412">
        <f>'9.3'!H9</f>
        <v>2</v>
      </c>
      <c r="BC9" s="412">
        <f>'9.4'!H10</f>
        <v>2</v>
      </c>
      <c r="BD9" s="412">
        <f>'9.5'!H9</f>
        <v>2</v>
      </c>
      <c r="BE9" s="412">
        <f>'9.6'!H9</f>
        <v>2</v>
      </c>
      <c r="BF9" s="413">
        <f t="shared" si="11"/>
        <v>10</v>
      </c>
      <c r="BG9" s="408" t="str">
        <f t="shared" si="12"/>
        <v>6</v>
      </c>
      <c r="BH9" s="408" t="str">
        <f t="shared" si="39"/>
        <v>19-20</v>
      </c>
      <c r="BI9" s="412">
        <f>'10.1'!H9</f>
        <v>2</v>
      </c>
      <c r="BJ9" s="412">
        <f>'10.2'!H10</f>
        <v>2</v>
      </c>
      <c r="BK9" s="413">
        <f t="shared" si="13"/>
        <v>4</v>
      </c>
      <c r="BL9" s="408" t="str">
        <f t="shared" si="14"/>
        <v>1-3</v>
      </c>
      <c r="BM9" s="408" t="str">
        <f t="shared" si="40"/>
        <v>1-13</v>
      </c>
      <c r="BN9" s="412">
        <f>'11.1'!G10</f>
        <v>3</v>
      </c>
      <c r="BO9" s="412">
        <f>'11.2'!G9</f>
        <v>3</v>
      </c>
      <c r="BP9" s="412">
        <f>'11.3'!G9</f>
        <v>0</v>
      </c>
      <c r="BQ9" s="412">
        <f>'11.4'!G10</f>
        <v>3</v>
      </c>
      <c r="BR9" s="409">
        <f t="shared" si="15"/>
        <v>9</v>
      </c>
      <c r="BS9" s="408" t="str">
        <f t="shared" si="16"/>
        <v>6</v>
      </c>
      <c r="BT9" s="408" t="str">
        <f t="shared" si="41"/>
        <v>19</v>
      </c>
      <c r="BU9" s="412">
        <f>'12.1'!E9</f>
        <v>1</v>
      </c>
      <c r="BV9" s="409">
        <f t="shared" si="17"/>
        <v>1</v>
      </c>
      <c r="BW9" s="408" t="str">
        <f t="shared" si="18"/>
        <v>1-6</v>
      </c>
      <c r="BX9" s="408" t="str">
        <f t="shared" si="42"/>
        <v>1-20</v>
      </c>
      <c r="BY9" s="412">
        <f>'13.1'!F10</f>
        <v>2</v>
      </c>
      <c r="BZ9" s="412">
        <f>'13.2'!E10</f>
        <v>2</v>
      </c>
      <c r="CA9" s="412">
        <f>'13.3'!F9</f>
        <v>2</v>
      </c>
      <c r="CB9" s="413">
        <f t="shared" si="19"/>
        <v>6</v>
      </c>
      <c r="CC9" s="408" t="str">
        <f t="shared" si="20"/>
        <v>1-5</v>
      </c>
      <c r="CD9" s="408" t="str">
        <f t="shared" si="43"/>
        <v>1-14</v>
      </c>
      <c r="CE9" s="414">
        <f>'14.1'!D10</f>
        <v>3</v>
      </c>
      <c r="CF9" s="415">
        <f t="shared" si="44"/>
        <v>3</v>
      </c>
      <c r="CG9" s="408" t="str">
        <f t="shared" si="21"/>
        <v>1-4</v>
      </c>
      <c r="CH9" s="408" t="str">
        <f t="shared" si="45"/>
        <v>1-16</v>
      </c>
    </row>
    <row r="10" spans="1:86" ht="15.75" customHeight="1" x14ac:dyDescent="0.25">
      <c r="A10" s="212" t="s">
        <v>30</v>
      </c>
      <c r="B10" s="408" t="str">
        <f t="shared" si="22"/>
        <v>14</v>
      </c>
      <c r="C10" s="408" t="str">
        <f t="shared" si="0"/>
        <v>6</v>
      </c>
      <c r="D10" s="409">
        <f t="shared" si="23"/>
        <v>88.69047619047619</v>
      </c>
      <c r="E10" s="410">
        <f t="shared" si="24"/>
        <v>74.5</v>
      </c>
      <c r="F10" s="411">
        <f>'1.1'!H10</f>
        <v>4</v>
      </c>
      <c r="G10" s="411">
        <f>'1.2'!F10</f>
        <v>2</v>
      </c>
      <c r="H10" s="411">
        <f>'1.3'!F10</f>
        <v>2</v>
      </c>
      <c r="I10" s="409">
        <f t="shared" si="25"/>
        <v>8</v>
      </c>
      <c r="J10" s="408" t="str">
        <f t="shared" si="1"/>
        <v>1-6</v>
      </c>
      <c r="K10" s="408" t="str">
        <f t="shared" si="26"/>
        <v>1-18</v>
      </c>
      <c r="L10" s="412">
        <f>'2.1'!D11</f>
        <v>2</v>
      </c>
      <c r="M10" s="412">
        <f>'2.2 - старая Методика'!D11</f>
        <v>0</v>
      </c>
      <c r="N10" s="412">
        <f>'2.2'!D11</f>
        <v>4</v>
      </c>
      <c r="O10" s="409">
        <f t="shared" si="27"/>
        <v>6</v>
      </c>
      <c r="P10" s="408" t="str">
        <f t="shared" si="2"/>
        <v>6</v>
      </c>
      <c r="Q10" s="408" t="str">
        <f t="shared" si="28"/>
        <v>15-17</v>
      </c>
      <c r="R10" s="412">
        <f>'3.1'!F10</f>
        <v>2</v>
      </c>
      <c r="S10" s="409">
        <f t="shared" si="29"/>
        <v>2</v>
      </c>
      <c r="T10" s="408" t="str">
        <f t="shared" si="3"/>
        <v>1-4</v>
      </c>
      <c r="U10" s="408" t="str">
        <f t="shared" si="30"/>
        <v>1-18</v>
      </c>
      <c r="V10" s="412">
        <f>'4.1'!F11</f>
        <v>2</v>
      </c>
      <c r="W10" s="412">
        <f>'4.2'!F11</f>
        <v>0</v>
      </c>
      <c r="X10" s="412">
        <f>'4.3'!F11</f>
        <v>2</v>
      </c>
      <c r="Y10" s="412">
        <f>'4.4'!F11</f>
        <v>2</v>
      </c>
      <c r="Z10" s="412">
        <f>'4.5'!F11</f>
        <v>2</v>
      </c>
      <c r="AA10" s="412">
        <f>'4.6'!E11</f>
        <v>2</v>
      </c>
      <c r="AB10" s="409">
        <f t="shared" si="31"/>
        <v>10</v>
      </c>
      <c r="AC10" s="408" t="str">
        <f t="shared" si="4"/>
        <v>6</v>
      </c>
      <c r="AD10" s="408" t="str">
        <f t="shared" si="32"/>
        <v>15-18</v>
      </c>
      <c r="AE10" s="412">
        <f>'5.1 - старая Методика'!D11</f>
        <v>0</v>
      </c>
      <c r="AF10" s="412">
        <f>'5.1'!D11</f>
        <v>4</v>
      </c>
      <c r="AG10" s="409">
        <f t="shared" si="33"/>
        <v>4</v>
      </c>
      <c r="AH10" s="408" t="str">
        <f t="shared" si="5"/>
        <v>1-6</v>
      </c>
      <c r="AI10" s="408" t="str">
        <f t="shared" si="34"/>
        <v>1-17</v>
      </c>
      <c r="AJ10" s="412">
        <f>'6.1'!F11</f>
        <v>1</v>
      </c>
      <c r="AK10" s="409">
        <f t="shared" si="35"/>
        <v>1</v>
      </c>
      <c r="AL10" s="408" t="str">
        <f t="shared" si="6"/>
        <v>4-6</v>
      </c>
      <c r="AM10" s="408" t="str">
        <f t="shared" si="36"/>
        <v>11-17</v>
      </c>
      <c r="AN10" s="412">
        <f>'7.1'!E11</f>
        <v>0</v>
      </c>
      <c r="AO10" s="412">
        <f>'7.2'!F10</f>
        <v>2</v>
      </c>
      <c r="AP10" s="409">
        <f t="shared" si="7"/>
        <v>2</v>
      </c>
      <c r="AQ10" s="408" t="str">
        <f t="shared" si="8"/>
        <v>6</v>
      </c>
      <c r="AR10" s="408" t="str">
        <f t="shared" si="37"/>
        <v>17-19</v>
      </c>
      <c r="AS10" s="411">
        <f>'8.1'!G10</f>
        <v>3</v>
      </c>
      <c r="AT10" s="411">
        <f>'8.2'!G10</f>
        <v>3</v>
      </c>
      <c r="AU10" s="411">
        <f>'8.3'!G10</f>
        <v>3</v>
      </c>
      <c r="AV10" s="411">
        <f>'8.4'!G11</f>
        <v>3</v>
      </c>
      <c r="AW10" s="409">
        <f t="shared" si="9"/>
        <v>12</v>
      </c>
      <c r="AX10" s="408" t="str">
        <f t="shared" si="10"/>
        <v>1-6</v>
      </c>
      <c r="AY10" s="408" t="str">
        <f t="shared" si="38"/>
        <v>1-12</v>
      </c>
      <c r="AZ10" s="412">
        <f>'9.1'!H10</f>
        <v>2</v>
      </c>
      <c r="BA10" s="412">
        <f>'9.2'!H10</f>
        <v>2</v>
      </c>
      <c r="BB10" s="412">
        <f>'9.3'!H10</f>
        <v>2</v>
      </c>
      <c r="BC10" s="412">
        <f>'9.4'!H11</f>
        <v>2</v>
      </c>
      <c r="BD10" s="412">
        <f>'9.5'!H10</f>
        <v>2</v>
      </c>
      <c r="BE10" s="412">
        <f>'9.6'!H10</f>
        <v>2</v>
      </c>
      <c r="BF10" s="413">
        <f t="shared" si="11"/>
        <v>12</v>
      </c>
      <c r="BG10" s="408" t="str">
        <f t="shared" si="12"/>
        <v>1-4</v>
      </c>
      <c r="BH10" s="408" t="str">
        <f t="shared" si="39"/>
        <v>1-15</v>
      </c>
      <c r="BI10" s="412">
        <f>'10.1'!H10</f>
        <v>0</v>
      </c>
      <c r="BJ10" s="412">
        <f>'10.2'!H11</f>
        <v>0.5</v>
      </c>
      <c r="BK10" s="413">
        <f t="shared" si="13"/>
        <v>0.5</v>
      </c>
      <c r="BL10" s="408" t="str">
        <f t="shared" si="14"/>
        <v>5</v>
      </c>
      <c r="BM10" s="408" t="str">
        <f t="shared" si="40"/>
        <v>18</v>
      </c>
      <c r="BN10" s="412">
        <f>'11.1'!G11</f>
        <v>3</v>
      </c>
      <c r="BO10" s="412">
        <f>'11.2'!G10</f>
        <v>3</v>
      </c>
      <c r="BP10" s="412">
        <f>'11.3'!G10</f>
        <v>3</v>
      </c>
      <c r="BQ10" s="412">
        <f>'11.4'!G11</f>
        <v>3</v>
      </c>
      <c r="BR10" s="409">
        <f t="shared" si="15"/>
        <v>12</v>
      </c>
      <c r="BS10" s="408" t="str">
        <f t="shared" si="16"/>
        <v>1-5</v>
      </c>
      <c r="BT10" s="408" t="str">
        <f t="shared" si="41"/>
        <v>1-17</v>
      </c>
      <c r="BU10" s="412">
        <f>'12.1'!E10</f>
        <v>1</v>
      </c>
      <c r="BV10" s="409">
        <f t="shared" si="17"/>
        <v>1</v>
      </c>
      <c r="BW10" s="408" t="str">
        <f t="shared" si="18"/>
        <v>1-6</v>
      </c>
      <c r="BX10" s="408" t="str">
        <f t="shared" si="42"/>
        <v>1-20</v>
      </c>
      <c r="BY10" s="412">
        <f>'13.1'!F11</f>
        <v>2</v>
      </c>
      <c r="BZ10" s="412">
        <f>'13.2'!E11</f>
        <v>0</v>
      </c>
      <c r="CA10" s="412">
        <f>'13.3'!F10</f>
        <v>2</v>
      </c>
      <c r="CB10" s="413">
        <f t="shared" si="19"/>
        <v>4</v>
      </c>
      <c r="CC10" s="408" t="str">
        <f t="shared" si="20"/>
        <v>6</v>
      </c>
      <c r="CD10" s="408" t="str">
        <f t="shared" si="43"/>
        <v>16-18</v>
      </c>
      <c r="CE10" s="414">
        <f>'14.1'!D11</f>
        <v>0</v>
      </c>
      <c r="CF10" s="415">
        <f t="shared" si="44"/>
        <v>0</v>
      </c>
      <c r="CG10" s="408" t="str">
        <f t="shared" si="21"/>
        <v>5-6</v>
      </c>
      <c r="CH10" s="408" t="str">
        <f t="shared" si="45"/>
        <v>19-20</v>
      </c>
    </row>
    <row r="11" spans="1:86" ht="15.75" customHeight="1" x14ac:dyDescent="0.25">
      <c r="A11" s="212" t="s">
        <v>31</v>
      </c>
      <c r="B11" s="408" t="str">
        <f t="shared" si="22"/>
        <v>2-3</v>
      </c>
      <c r="C11" s="408" t="str">
        <f t="shared" si="0"/>
        <v>1</v>
      </c>
      <c r="D11" s="409">
        <f t="shared" si="23"/>
        <v>98.80952380952381</v>
      </c>
      <c r="E11" s="410">
        <f t="shared" si="24"/>
        <v>83</v>
      </c>
      <c r="F11" s="411">
        <f>'1.1'!H11</f>
        <v>4</v>
      </c>
      <c r="G11" s="411">
        <f>'1.2'!F11</f>
        <v>2</v>
      </c>
      <c r="H11" s="411">
        <f>'1.3'!F11</f>
        <v>2</v>
      </c>
      <c r="I11" s="409">
        <f t="shared" si="25"/>
        <v>8</v>
      </c>
      <c r="J11" s="408" t="str">
        <f t="shared" si="1"/>
        <v>1-6</v>
      </c>
      <c r="K11" s="408" t="str">
        <f t="shared" si="26"/>
        <v>1-18</v>
      </c>
      <c r="L11" s="412">
        <f>'2.1'!D12</f>
        <v>4</v>
      </c>
      <c r="M11" s="412">
        <f>'2.2 - старая Методика'!D12</f>
        <v>0</v>
      </c>
      <c r="N11" s="412">
        <f>'2.2'!D12</f>
        <v>4</v>
      </c>
      <c r="O11" s="409">
        <f t="shared" si="27"/>
        <v>8</v>
      </c>
      <c r="P11" s="408" t="str">
        <f t="shared" si="2"/>
        <v>1-5</v>
      </c>
      <c r="Q11" s="408" t="str">
        <f t="shared" si="28"/>
        <v>1-14</v>
      </c>
      <c r="R11" s="412">
        <f>'3.1'!F11</f>
        <v>1</v>
      </c>
      <c r="S11" s="409">
        <f t="shared" si="29"/>
        <v>1</v>
      </c>
      <c r="T11" s="408" t="str">
        <f t="shared" si="3"/>
        <v>5</v>
      </c>
      <c r="U11" s="408" t="str">
        <f t="shared" si="30"/>
        <v>19</v>
      </c>
      <c r="V11" s="412">
        <f>'4.1'!F12</f>
        <v>2</v>
      </c>
      <c r="W11" s="412">
        <f>'4.2'!F12</f>
        <v>2</v>
      </c>
      <c r="X11" s="412">
        <f>'4.3'!F12</f>
        <v>2</v>
      </c>
      <c r="Y11" s="412">
        <f>'4.4'!F12</f>
        <v>2</v>
      </c>
      <c r="Z11" s="412">
        <f>'4.5'!F12</f>
        <v>2</v>
      </c>
      <c r="AA11" s="412">
        <f>'4.6'!E12</f>
        <v>2</v>
      </c>
      <c r="AB11" s="409">
        <f t="shared" si="31"/>
        <v>12</v>
      </c>
      <c r="AC11" s="408" t="str">
        <f t="shared" si="4"/>
        <v>1-3</v>
      </c>
      <c r="AD11" s="408" t="str">
        <f t="shared" si="32"/>
        <v>1-10</v>
      </c>
      <c r="AE11" s="412">
        <f>'5.1 - старая Методика'!D12</f>
        <v>0</v>
      </c>
      <c r="AF11" s="412">
        <f>'5.1'!D12</f>
        <v>4</v>
      </c>
      <c r="AG11" s="409">
        <f t="shared" si="33"/>
        <v>4</v>
      </c>
      <c r="AH11" s="408" t="str">
        <f t="shared" si="5"/>
        <v>1-6</v>
      </c>
      <c r="AI11" s="408" t="str">
        <f t="shared" si="34"/>
        <v>1-17</v>
      </c>
      <c r="AJ11" s="412">
        <f>'6.1'!F12</f>
        <v>3</v>
      </c>
      <c r="AK11" s="409">
        <f t="shared" si="35"/>
        <v>3</v>
      </c>
      <c r="AL11" s="408" t="str">
        <f t="shared" si="6"/>
        <v>1-3</v>
      </c>
      <c r="AM11" s="408" t="str">
        <f t="shared" si="36"/>
        <v>1-10</v>
      </c>
      <c r="AN11" s="412">
        <f>'7.1'!E12</f>
        <v>3</v>
      </c>
      <c r="AO11" s="412">
        <f>'7.2'!F11</f>
        <v>2</v>
      </c>
      <c r="AP11" s="409">
        <f t="shared" si="7"/>
        <v>5</v>
      </c>
      <c r="AQ11" s="408" t="str">
        <f t="shared" si="8"/>
        <v>1-5</v>
      </c>
      <c r="AR11" s="408" t="str">
        <f t="shared" si="37"/>
        <v>1-14</v>
      </c>
      <c r="AS11" s="411">
        <f>'8.1'!G11</f>
        <v>3</v>
      </c>
      <c r="AT11" s="411">
        <f>'8.2'!G11</f>
        <v>3</v>
      </c>
      <c r="AU11" s="411">
        <f>'8.3'!G11</f>
        <v>3</v>
      </c>
      <c r="AV11" s="411">
        <f>'8.4'!G12</f>
        <v>3</v>
      </c>
      <c r="AW11" s="409">
        <f t="shared" si="9"/>
        <v>12</v>
      </c>
      <c r="AX11" s="408" t="str">
        <f t="shared" si="10"/>
        <v>1-6</v>
      </c>
      <c r="AY11" s="408" t="str">
        <f t="shared" si="38"/>
        <v>1-12</v>
      </c>
      <c r="AZ11" s="412">
        <f>'9.1'!H11</f>
        <v>2</v>
      </c>
      <c r="BA11" s="412">
        <f>'9.2'!H11</f>
        <v>2</v>
      </c>
      <c r="BB11" s="412">
        <f>'9.3'!H11</f>
        <v>2</v>
      </c>
      <c r="BC11" s="412">
        <f>'9.4'!H12</f>
        <v>2</v>
      </c>
      <c r="BD11" s="412">
        <f>'9.5'!H11</f>
        <v>2</v>
      </c>
      <c r="BE11" s="412">
        <f>'9.6'!H11</f>
        <v>2</v>
      </c>
      <c r="BF11" s="413">
        <f t="shared" si="11"/>
        <v>12</v>
      </c>
      <c r="BG11" s="408" t="str">
        <f t="shared" si="12"/>
        <v>1-4</v>
      </c>
      <c r="BH11" s="408" t="str">
        <f t="shared" si="39"/>
        <v>1-15</v>
      </c>
      <c r="BI11" s="412">
        <f>'10.1'!H11</f>
        <v>2</v>
      </c>
      <c r="BJ11" s="412">
        <f>'10.2'!H12</f>
        <v>2</v>
      </c>
      <c r="BK11" s="413">
        <f t="shared" si="13"/>
        <v>4</v>
      </c>
      <c r="BL11" s="408" t="str">
        <f t="shared" si="14"/>
        <v>1-3</v>
      </c>
      <c r="BM11" s="408" t="str">
        <f t="shared" si="40"/>
        <v>1-13</v>
      </c>
      <c r="BN11" s="412">
        <f>'11.1'!G12</f>
        <v>3</v>
      </c>
      <c r="BO11" s="412">
        <f>'11.2'!G11</f>
        <v>3</v>
      </c>
      <c r="BP11" s="412">
        <f>'11.3'!G11</f>
        <v>3</v>
      </c>
      <c r="BQ11" s="412">
        <f>'11.4'!G12</f>
        <v>3</v>
      </c>
      <c r="BR11" s="409">
        <f t="shared" si="15"/>
        <v>12</v>
      </c>
      <c r="BS11" s="408" t="str">
        <f t="shared" si="16"/>
        <v>1-5</v>
      </c>
      <c r="BT11" s="408" t="str">
        <f t="shared" si="41"/>
        <v>1-17</v>
      </c>
      <c r="BU11" s="412">
        <f>'12.1'!E11</f>
        <v>1</v>
      </c>
      <c r="BV11" s="409">
        <f t="shared" si="17"/>
        <v>1</v>
      </c>
      <c r="BW11" s="408" t="str">
        <f t="shared" si="18"/>
        <v>1-6</v>
      </c>
      <c r="BX11" s="408" t="str">
        <f t="shared" si="42"/>
        <v>1-20</v>
      </c>
      <c r="BY11" s="412">
        <f>'13.1'!F12</f>
        <v>2</v>
      </c>
      <c r="BZ11" s="412">
        <f>'13.2'!E12</f>
        <v>2</v>
      </c>
      <c r="CA11" s="412">
        <f>'13.3'!F11</f>
        <v>2</v>
      </c>
      <c r="CB11" s="413">
        <f t="shared" si="19"/>
        <v>6</v>
      </c>
      <c r="CC11" s="408" t="str">
        <f t="shared" si="20"/>
        <v>1-5</v>
      </c>
      <c r="CD11" s="408" t="str">
        <f t="shared" si="43"/>
        <v>1-14</v>
      </c>
      <c r="CE11" s="414">
        <f>'14.1'!D12</f>
        <v>3</v>
      </c>
      <c r="CF11" s="415">
        <f t="shared" si="44"/>
        <v>3</v>
      </c>
      <c r="CG11" s="408" t="str">
        <f t="shared" si="21"/>
        <v>1-4</v>
      </c>
      <c r="CH11" s="408" t="str">
        <f t="shared" si="45"/>
        <v>1-16</v>
      </c>
    </row>
    <row r="12" spans="1:86" ht="15.75" customHeight="1" x14ac:dyDescent="0.25">
      <c r="A12" s="212" t="s">
        <v>32</v>
      </c>
      <c r="B12" s="408" t="str">
        <f t="shared" si="22"/>
        <v>5</v>
      </c>
      <c r="C12" s="408" t="str">
        <f t="shared" si="0"/>
        <v>2</v>
      </c>
      <c r="D12" s="409">
        <f t="shared" si="23"/>
        <v>95.238095238095227</v>
      </c>
      <c r="E12" s="410">
        <f t="shared" si="24"/>
        <v>80</v>
      </c>
      <c r="F12" s="411">
        <f>'1.1'!H12</f>
        <v>4</v>
      </c>
      <c r="G12" s="411">
        <f>'1.2'!F12</f>
        <v>2</v>
      </c>
      <c r="H12" s="411">
        <f>'1.3'!F12</f>
        <v>2</v>
      </c>
      <c r="I12" s="409">
        <f t="shared" si="25"/>
        <v>8</v>
      </c>
      <c r="J12" s="408" t="str">
        <f t="shared" si="1"/>
        <v>1-6</v>
      </c>
      <c r="K12" s="408" t="str">
        <f t="shared" si="26"/>
        <v>1-18</v>
      </c>
      <c r="L12" s="412">
        <f>'2.1'!D13</f>
        <v>4</v>
      </c>
      <c r="M12" s="412">
        <f>'2.2 - старая Методика'!D13</f>
        <v>0</v>
      </c>
      <c r="N12" s="412">
        <f>'2.2'!D13</f>
        <v>4</v>
      </c>
      <c r="O12" s="409">
        <f t="shared" si="27"/>
        <v>8</v>
      </c>
      <c r="P12" s="408" t="str">
        <f t="shared" si="2"/>
        <v>1-5</v>
      </c>
      <c r="Q12" s="408" t="str">
        <f t="shared" si="28"/>
        <v>1-14</v>
      </c>
      <c r="R12" s="412">
        <f>'3.1'!F12</f>
        <v>2</v>
      </c>
      <c r="S12" s="409">
        <f t="shared" si="29"/>
        <v>2</v>
      </c>
      <c r="T12" s="408" t="str">
        <f t="shared" si="3"/>
        <v>1-4</v>
      </c>
      <c r="U12" s="408" t="str">
        <f t="shared" si="30"/>
        <v>1-18</v>
      </c>
      <c r="V12" s="412">
        <f>'4.1'!F13</f>
        <v>2</v>
      </c>
      <c r="W12" s="412">
        <f>'4.2'!F13</f>
        <v>2</v>
      </c>
      <c r="X12" s="412">
        <f>'4.3'!F13</f>
        <v>2</v>
      </c>
      <c r="Y12" s="412">
        <f>'4.4'!F13</f>
        <v>2</v>
      </c>
      <c r="Z12" s="412">
        <f>'4.5'!F13</f>
        <v>2</v>
      </c>
      <c r="AA12" s="412">
        <f>'4.6'!E13</f>
        <v>2</v>
      </c>
      <c r="AB12" s="409">
        <f t="shared" si="31"/>
        <v>12</v>
      </c>
      <c r="AC12" s="408" t="str">
        <f t="shared" si="4"/>
        <v>1-3</v>
      </c>
      <c r="AD12" s="408" t="str">
        <f t="shared" si="32"/>
        <v>1-10</v>
      </c>
      <c r="AE12" s="412">
        <f>'5.1 - старая Методика'!D13</f>
        <v>0</v>
      </c>
      <c r="AF12" s="412">
        <f>'5.1'!D13</f>
        <v>4</v>
      </c>
      <c r="AG12" s="409">
        <f t="shared" si="33"/>
        <v>4</v>
      </c>
      <c r="AH12" s="408" t="str">
        <f t="shared" si="5"/>
        <v>1-6</v>
      </c>
      <c r="AI12" s="408" t="str">
        <f t="shared" si="34"/>
        <v>1-17</v>
      </c>
      <c r="AJ12" s="412">
        <f>'6.1'!F13</f>
        <v>1</v>
      </c>
      <c r="AK12" s="409">
        <f t="shared" si="35"/>
        <v>1</v>
      </c>
      <c r="AL12" s="408" t="str">
        <f t="shared" si="6"/>
        <v>4-6</v>
      </c>
      <c r="AM12" s="408" t="str">
        <f t="shared" si="36"/>
        <v>11-17</v>
      </c>
      <c r="AN12" s="412">
        <f>'7.1'!E13</f>
        <v>3</v>
      </c>
      <c r="AO12" s="412">
        <f>'7.2'!F12</f>
        <v>2</v>
      </c>
      <c r="AP12" s="409">
        <f t="shared" si="7"/>
        <v>5</v>
      </c>
      <c r="AQ12" s="408" t="str">
        <f t="shared" si="8"/>
        <v>1-5</v>
      </c>
      <c r="AR12" s="408" t="str">
        <f t="shared" si="37"/>
        <v>1-14</v>
      </c>
      <c r="AS12" s="411">
        <f>'8.1'!G12</f>
        <v>3</v>
      </c>
      <c r="AT12" s="411">
        <f>'8.2'!G12</f>
        <v>3</v>
      </c>
      <c r="AU12" s="411">
        <f>'8.3'!G12</f>
        <v>3</v>
      </c>
      <c r="AV12" s="411">
        <f>'8.4'!G13</f>
        <v>3</v>
      </c>
      <c r="AW12" s="409">
        <f t="shared" si="9"/>
        <v>12</v>
      </c>
      <c r="AX12" s="408" t="str">
        <f t="shared" si="10"/>
        <v>1-6</v>
      </c>
      <c r="AY12" s="408" t="str">
        <f t="shared" si="38"/>
        <v>1-12</v>
      </c>
      <c r="AZ12" s="412">
        <f>'9.1'!H12</f>
        <v>2</v>
      </c>
      <c r="BA12" s="412">
        <f>'9.2'!H12</f>
        <v>2</v>
      </c>
      <c r="BB12" s="412">
        <f>'9.3'!H12</f>
        <v>2</v>
      </c>
      <c r="BC12" s="412">
        <f>'9.4'!H13</f>
        <v>2</v>
      </c>
      <c r="BD12" s="412">
        <f>'9.5'!H12</f>
        <v>2</v>
      </c>
      <c r="BE12" s="412">
        <f>'9.6'!H12</f>
        <v>2</v>
      </c>
      <c r="BF12" s="413">
        <f t="shared" si="11"/>
        <v>12</v>
      </c>
      <c r="BG12" s="408" t="str">
        <f t="shared" si="12"/>
        <v>1-4</v>
      </c>
      <c r="BH12" s="408" t="str">
        <f t="shared" si="39"/>
        <v>1-15</v>
      </c>
      <c r="BI12" s="412">
        <f>'10.1'!H12</f>
        <v>1</v>
      </c>
      <c r="BJ12" s="412">
        <f>'10.2'!H13</f>
        <v>1</v>
      </c>
      <c r="BK12" s="413">
        <f t="shared" si="13"/>
        <v>2</v>
      </c>
      <c r="BL12" s="408" t="str">
        <f t="shared" si="14"/>
        <v>4</v>
      </c>
      <c r="BM12" s="408" t="str">
        <f t="shared" si="40"/>
        <v>15-17</v>
      </c>
      <c r="BN12" s="412">
        <f>'11.1'!G13</f>
        <v>3</v>
      </c>
      <c r="BO12" s="412">
        <f>'11.2'!G12</f>
        <v>3</v>
      </c>
      <c r="BP12" s="412">
        <f>'11.3'!G12</f>
        <v>3</v>
      </c>
      <c r="BQ12" s="412">
        <f>'11.4'!G13</f>
        <v>3</v>
      </c>
      <c r="BR12" s="409">
        <f t="shared" si="15"/>
        <v>12</v>
      </c>
      <c r="BS12" s="408" t="str">
        <f t="shared" si="16"/>
        <v>1-5</v>
      </c>
      <c r="BT12" s="408" t="str">
        <f t="shared" si="41"/>
        <v>1-17</v>
      </c>
      <c r="BU12" s="412">
        <f>'12.1'!E12</f>
        <v>1</v>
      </c>
      <c r="BV12" s="409">
        <f t="shared" si="17"/>
        <v>1</v>
      </c>
      <c r="BW12" s="408" t="str">
        <f t="shared" si="18"/>
        <v>1-6</v>
      </c>
      <c r="BX12" s="408" t="str">
        <f t="shared" si="42"/>
        <v>1-20</v>
      </c>
      <c r="BY12" s="412">
        <f>'13.1'!F13</f>
        <v>2</v>
      </c>
      <c r="BZ12" s="412">
        <f>'13.2'!E13</f>
        <v>2</v>
      </c>
      <c r="CA12" s="412">
        <f>'13.3'!F12</f>
        <v>2</v>
      </c>
      <c r="CB12" s="413">
        <f t="shared" si="19"/>
        <v>6</v>
      </c>
      <c r="CC12" s="408" t="str">
        <f t="shared" si="20"/>
        <v>1-5</v>
      </c>
      <c r="CD12" s="408" t="str">
        <f t="shared" si="43"/>
        <v>1-14</v>
      </c>
      <c r="CE12" s="414">
        <f>'14.1'!D13</f>
        <v>0</v>
      </c>
      <c r="CF12" s="415">
        <f t="shared" si="44"/>
        <v>0</v>
      </c>
      <c r="CG12" s="408" t="str">
        <f t="shared" si="21"/>
        <v>5-6</v>
      </c>
      <c r="CH12" s="408" t="str">
        <f t="shared" si="45"/>
        <v>19-20</v>
      </c>
    </row>
    <row r="13" spans="1:86" ht="15.75" customHeight="1" x14ac:dyDescent="0.25">
      <c r="A13" s="133" t="s">
        <v>26</v>
      </c>
      <c r="B13" s="130"/>
      <c r="C13" s="130"/>
      <c r="D13" s="130"/>
      <c r="E13" s="130"/>
      <c r="F13" s="132"/>
      <c r="G13" s="132"/>
      <c r="H13" s="132"/>
      <c r="I13" s="132"/>
      <c r="J13" s="132"/>
      <c r="K13" s="132"/>
      <c r="L13" s="132"/>
      <c r="M13" s="291"/>
      <c r="N13" s="132"/>
      <c r="O13" s="132"/>
      <c r="P13" s="132"/>
      <c r="Q13" s="132"/>
      <c r="R13" s="132"/>
      <c r="S13" s="132"/>
      <c r="T13" s="132"/>
      <c r="U13" s="132"/>
      <c r="V13" s="132"/>
      <c r="W13" s="132"/>
      <c r="X13" s="132"/>
      <c r="Y13" s="132"/>
      <c r="Z13" s="132"/>
      <c r="AA13" s="132"/>
      <c r="AB13" s="132"/>
      <c r="AC13" s="132"/>
      <c r="AD13" s="132"/>
      <c r="AE13" s="291"/>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285" t="str">
        <f t="shared" si="45"/>
        <v>19-20</v>
      </c>
    </row>
    <row r="14" spans="1:86" s="166" customFormat="1" ht="15.75" customHeight="1" x14ac:dyDescent="0.25">
      <c r="A14" s="212" t="s">
        <v>33</v>
      </c>
      <c r="B14" s="408" t="str">
        <f t="shared" si="22"/>
        <v>19</v>
      </c>
      <c r="C14" s="408" t="str">
        <f>RANK(E14,$E$14:$E$27)&amp;IF(COUNTIF($E$14:$E$27,E14)&gt;1,"-"&amp;RANK(E14,$E$14:$E$27)+COUNTIF($E$14:$E$27,E14)-1,"")</f>
        <v>13</v>
      </c>
      <c r="D14" s="409">
        <f t="shared" si="23"/>
        <v>75</v>
      </c>
      <c r="E14" s="410">
        <f t="shared" si="24"/>
        <v>63</v>
      </c>
      <c r="F14" s="411">
        <f>'1.1'!H14</f>
        <v>4</v>
      </c>
      <c r="G14" s="411">
        <f>'1.2'!F14</f>
        <v>2</v>
      </c>
      <c r="H14" s="411">
        <f>'1.3'!F14</f>
        <v>2</v>
      </c>
      <c r="I14" s="409">
        <f t="shared" si="25"/>
        <v>8</v>
      </c>
      <c r="J14" s="408" t="str">
        <f>RANK(I14,$I$14:$I$27)&amp;IF(COUNTIF($I$14:$I$27,I14)&gt;1,"-"&amp;RANK(I14,$I$14:$I$27)+COUNTIF($I$14:$I$27,I14)-1,"")</f>
        <v>1-12</v>
      </c>
      <c r="K14" s="408" t="str">
        <f t="shared" si="26"/>
        <v>1-18</v>
      </c>
      <c r="L14" s="412">
        <f>'2.1'!D15</f>
        <v>2</v>
      </c>
      <c r="M14" s="412">
        <f>'2.2 - старая Методика'!D15</f>
        <v>0</v>
      </c>
      <c r="N14" s="412">
        <f>'2.2'!D15</f>
        <v>4</v>
      </c>
      <c r="O14" s="409">
        <f t="shared" si="27"/>
        <v>6</v>
      </c>
      <c r="P14" s="408" t="str">
        <f>RANK(O14,$O$14:$O$27)&amp;IF(COUNTIF($O$14:$O$27,O14)&gt;1,"-"&amp;RANK(O14,$O$14:$O$27)+COUNTIF($O$14:$O$27,O14)-1,"")</f>
        <v>10-11</v>
      </c>
      <c r="Q14" s="408" t="str">
        <f t="shared" si="28"/>
        <v>15-17</v>
      </c>
      <c r="R14" s="412">
        <f>'3.1'!F14</f>
        <v>2</v>
      </c>
      <c r="S14" s="409">
        <f t="shared" si="29"/>
        <v>2</v>
      </c>
      <c r="T14" s="408" t="str">
        <f>RANK(S14,$S$14:$S$27)&amp;IF(COUNTIF($S$14:$S$27,S14)&gt;1,"-"&amp;RANK(S14,$S$14:$S$27)+COUNTIF($S$14:$S$27,S14)-1,"")</f>
        <v>1-14</v>
      </c>
      <c r="U14" s="408" t="str">
        <f t="shared" si="30"/>
        <v>1-18</v>
      </c>
      <c r="V14" s="412">
        <f>'4.1'!F15</f>
        <v>2</v>
      </c>
      <c r="W14" s="412">
        <f>'4.2'!F15</f>
        <v>1</v>
      </c>
      <c r="X14" s="412">
        <f>'4.3'!F15</f>
        <v>2</v>
      </c>
      <c r="Y14" s="412">
        <f>'4.4'!F15</f>
        <v>2</v>
      </c>
      <c r="Z14" s="412">
        <f>'4.5'!F15</f>
        <v>2</v>
      </c>
      <c r="AA14" s="412">
        <f>'4.6'!E15</f>
        <v>2</v>
      </c>
      <c r="AB14" s="409">
        <f t="shared" si="31"/>
        <v>11</v>
      </c>
      <c r="AC14" s="408" t="str">
        <f>RANK(AB14,$AB$14:$AB$27)&amp;IF(COUNTIF($AB$14:$AB$27,AB14)&gt;1,"-"&amp;RANK(AB14,$AB$14:$AB$27)+COUNTIF($AB$14:$AB$27,AB14)-1,"")</f>
        <v>8-9</v>
      </c>
      <c r="AD14" s="408" t="str">
        <f t="shared" si="32"/>
        <v>11-13</v>
      </c>
      <c r="AE14" s="412">
        <f>'5.1 - старая Методика'!D15</f>
        <v>0</v>
      </c>
      <c r="AF14" s="412">
        <f>'5.1'!D15</f>
        <v>0</v>
      </c>
      <c r="AG14" s="409">
        <f t="shared" si="33"/>
        <v>0</v>
      </c>
      <c r="AH14" s="408" t="str">
        <f>RANK(AG14,$AG$14:$AG$27)&amp;IF(COUNTIF($AG$14:$AG$27,AG14)&gt;1,"-"&amp;RANK(AG14,$AG$14:$AG$27)+COUNTIF($AG$14:$AG$27,AG14)-1,"")</f>
        <v>14</v>
      </c>
      <c r="AI14" s="408" t="str">
        <f t="shared" si="34"/>
        <v>20</v>
      </c>
      <c r="AJ14" s="412">
        <f>'6.1'!F15</f>
        <v>1</v>
      </c>
      <c r="AK14" s="409">
        <f t="shared" si="35"/>
        <v>1</v>
      </c>
      <c r="AL14" s="408" t="str">
        <f>RANK(AK14,$AK$14:$AK$27)&amp;IF(COUNTIF($AK$14:$AK$27,AK14)&gt;1,"-"&amp;RANK(AK14,$AK$14:$AK$27)+COUNTIF($AK$14:$AK$27,AK14)-1,"")</f>
        <v>8-11</v>
      </c>
      <c r="AM14" s="408" t="str">
        <f t="shared" si="36"/>
        <v>11-17</v>
      </c>
      <c r="AN14" s="412">
        <f>'7.1'!E15</f>
        <v>3</v>
      </c>
      <c r="AO14" s="412">
        <f>'7.2'!F14</f>
        <v>0</v>
      </c>
      <c r="AP14" s="409">
        <f t="shared" si="7"/>
        <v>3</v>
      </c>
      <c r="AQ14" s="408" t="str">
        <f>RANK(AP14,$AP$14:$AP$27)&amp;IF(COUNTIF($AP$14:$AP$27,AP14)&gt;1,"-"&amp;RANK(AP14,$AP$14:$AP$27)+COUNTIF($AP$14:$AP$27,AP14)-1,"")</f>
        <v>10-11</v>
      </c>
      <c r="AR14" s="408" t="str">
        <f t="shared" si="37"/>
        <v>15-16</v>
      </c>
      <c r="AS14" s="411">
        <f>'8.1'!G14</f>
        <v>0</v>
      </c>
      <c r="AT14" s="411">
        <f>'8.2'!G14</f>
        <v>0</v>
      </c>
      <c r="AU14" s="411">
        <f>'8.3'!G14</f>
        <v>3</v>
      </c>
      <c r="AV14" s="411">
        <f>'8.4'!G15</f>
        <v>0</v>
      </c>
      <c r="AW14" s="409">
        <f t="shared" si="9"/>
        <v>3</v>
      </c>
      <c r="AX14" s="408" t="str">
        <f>RANK(AW14,$AW$14:$AW$27)&amp;IF(COUNTIF($AW$14:$AW$27,AW14)&gt;1,"-"&amp;RANK(AW14,$AW$14:$AW$27)+COUNTIF($AW$14:$AW$27,AW14)-1,"")</f>
        <v>14</v>
      </c>
      <c r="AY14" s="408" t="str">
        <f t="shared" si="38"/>
        <v>20</v>
      </c>
      <c r="AZ14" s="412">
        <f>'9.1'!H14</f>
        <v>2</v>
      </c>
      <c r="BA14" s="412">
        <f>'9.2'!H14</f>
        <v>2</v>
      </c>
      <c r="BB14" s="412">
        <f>'9.3'!H14</f>
        <v>2</v>
      </c>
      <c r="BC14" s="412">
        <f>'9.4'!H15</f>
        <v>2</v>
      </c>
      <c r="BD14" s="412">
        <f>'9.5'!H14</f>
        <v>2</v>
      </c>
      <c r="BE14" s="412">
        <f>'9.6'!H14</f>
        <v>2</v>
      </c>
      <c r="BF14" s="413">
        <f t="shared" si="11"/>
        <v>12</v>
      </c>
      <c r="BG14" s="408" t="str">
        <f>RANK(BF14,$BF$14:$BF$27)&amp;IF(COUNTIF($BF$14:$BF$27,BF14)&gt;1,"-"&amp;RANK(BF14,$BF$14:$BF$27)+COUNTIF($BF$14:$BF$27,BF14)-1,"")</f>
        <v>1-11</v>
      </c>
      <c r="BH14" s="408" t="str">
        <f t="shared" si="39"/>
        <v>1-15</v>
      </c>
      <c r="BI14" s="412">
        <f>'10.1'!H14</f>
        <v>2</v>
      </c>
      <c r="BJ14" s="412">
        <f>'10.2'!H15</f>
        <v>1</v>
      </c>
      <c r="BK14" s="413">
        <f t="shared" si="13"/>
        <v>3</v>
      </c>
      <c r="BL14" s="408" t="str">
        <f>RANK(BK14,$BK$14:$BK$27)&amp;IF(COUNTIF($BK$14:$BK$27,BK14)&gt;1,"-"&amp;RANK(BK14,$BK$14:$BK$27)+COUNTIF($BK$14:$BK$27,BK14)-1,"")</f>
        <v>11</v>
      </c>
      <c r="BM14" s="408" t="str">
        <f t="shared" si="40"/>
        <v>14</v>
      </c>
      <c r="BN14" s="412">
        <f>'11.1'!G15</f>
        <v>3</v>
      </c>
      <c r="BO14" s="412">
        <f>'11.2'!G14</f>
        <v>3</v>
      </c>
      <c r="BP14" s="412">
        <f>'11.3'!G14</f>
        <v>3</v>
      </c>
      <c r="BQ14" s="412">
        <f>'11.4'!G15</f>
        <v>3</v>
      </c>
      <c r="BR14" s="409">
        <f t="shared" si="15"/>
        <v>12</v>
      </c>
      <c r="BS14" s="408" t="str">
        <f>RANK(BR14,$BR$14:$BR$27)&amp;IF(COUNTIF($BR$14:$BR$27,BR14)&gt;1,"-"&amp;RANK(BR14,$BR$14:$BR$27)+COUNTIF($BR$14:$BR$27,BR14)-1,"")</f>
        <v>1-12</v>
      </c>
      <c r="BT14" s="408" t="str">
        <f t="shared" si="41"/>
        <v>1-17</v>
      </c>
      <c r="BU14" s="412">
        <f>'12.1'!E14</f>
        <v>1</v>
      </c>
      <c r="BV14" s="409">
        <f t="shared" ref="BV14:BV27" si="46">SUM(BU14:BU14)</f>
        <v>1</v>
      </c>
      <c r="BW14" s="408" t="str">
        <f>RANK(BV14,$BV$14:$BV$27)&amp;IF(COUNTIF($BV$14:$BV$27,BV14)&gt;1,"-"&amp;RANK(BV14,$BV$14:$BV$27)+COUNTIF($BV$14:$BV$27,BV14)-1,"")</f>
        <v>1-14</v>
      </c>
      <c r="BX14" s="408" t="str">
        <f t="shared" si="42"/>
        <v>1-20</v>
      </c>
      <c r="BY14" s="412">
        <f>'13.1'!F15</f>
        <v>2</v>
      </c>
      <c r="BZ14" s="412">
        <f>'13.2'!E15</f>
        <v>2</v>
      </c>
      <c r="CA14" s="412">
        <f>'13.3'!F14</f>
        <v>2</v>
      </c>
      <c r="CB14" s="413">
        <f t="shared" si="19"/>
        <v>6</v>
      </c>
      <c r="CC14" s="408" t="str">
        <f>RANK(CB14,$CB$14:$CB$27)&amp;IF(COUNTIF($CB$14:$CB$27,CB14)&gt;1,"-"&amp;RANK(CB14,$CB$14:$CB$27)+COUNTIF($CB$14:$CB$27,CB14)-1,"")</f>
        <v>1-9</v>
      </c>
      <c r="CD14" s="408" t="str">
        <f t="shared" si="43"/>
        <v>1-14</v>
      </c>
      <c r="CE14" s="414">
        <f>'14.1'!D15</f>
        <v>3</v>
      </c>
      <c r="CF14" s="415">
        <f t="shared" si="44"/>
        <v>3</v>
      </c>
      <c r="CG14" s="408" t="str">
        <f>RANK(CF14,$CF$14:$CF$27)&amp;IF(COUNTIF($CF$14:$CF$27,CF14)&gt;1,"-"&amp;RANK(CF14,$CF$14:$CF$27)+COUNTIF($CF$14:$CF$27,CF14)-1,"")</f>
        <v>1-12</v>
      </c>
      <c r="CH14" s="408" t="str">
        <f t="shared" si="45"/>
        <v>1-16</v>
      </c>
    </row>
    <row r="15" spans="1:86" ht="15.75" customHeight="1" x14ac:dyDescent="0.25">
      <c r="A15" s="212" t="s">
        <v>34</v>
      </c>
      <c r="B15" s="408" t="str">
        <f t="shared" si="22"/>
        <v>17-18</v>
      </c>
      <c r="C15" s="408" t="str">
        <f t="shared" ref="C15:C27" si="47">RANK(E15,$E$14:$E$27)&amp;IF(COUNTIF($E$14:$E$27,E15)&gt;1,"-"&amp;RANK(E15,$E$14:$E$27)+COUNTIF($E$14:$E$27,E15)-1,"")</f>
        <v>11-12</v>
      </c>
      <c r="D15" s="409">
        <f t="shared" si="23"/>
        <v>83.333333333333343</v>
      </c>
      <c r="E15" s="410">
        <f t="shared" si="24"/>
        <v>70</v>
      </c>
      <c r="F15" s="411">
        <f>'1.1'!H15</f>
        <v>4</v>
      </c>
      <c r="G15" s="411">
        <f>'1.2'!F15</f>
        <v>2</v>
      </c>
      <c r="H15" s="411">
        <f>'1.3'!F15</f>
        <v>2</v>
      </c>
      <c r="I15" s="409">
        <f t="shared" si="25"/>
        <v>8</v>
      </c>
      <c r="J15" s="408" t="str">
        <f t="shared" ref="J15:J27" si="48">RANK(I15,$I$14:$I$27)&amp;IF(COUNTIF($I$14:$I$27,I15)&gt;1,"-"&amp;RANK(I15,$I$14:$I$27)+COUNTIF($I$14:$I$27,I15)-1,"")</f>
        <v>1-12</v>
      </c>
      <c r="K15" s="408" t="str">
        <f t="shared" si="26"/>
        <v>1-18</v>
      </c>
      <c r="L15" s="412">
        <f>'2.1'!D16</f>
        <v>4</v>
      </c>
      <c r="M15" s="412">
        <f>'2.2 - старая Методика'!D16</f>
        <v>0</v>
      </c>
      <c r="N15" s="412">
        <f>'2.2'!D16</f>
        <v>0</v>
      </c>
      <c r="O15" s="409">
        <f t="shared" si="27"/>
        <v>4</v>
      </c>
      <c r="P15" s="408" t="str">
        <f t="shared" ref="P15:P27" si="49">RANK(O15,$O$14:$O$27)&amp;IF(COUNTIF($O$14:$O$27,O15)&gt;1,"-"&amp;RANK(O15,$O$14:$O$27)+COUNTIF($O$14:$O$27,O15)-1,"")</f>
        <v>13-14</v>
      </c>
      <c r="Q15" s="408" t="str">
        <f t="shared" si="28"/>
        <v>19-20</v>
      </c>
      <c r="R15" s="412">
        <f>'3.1'!F15</f>
        <v>2</v>
      </c>
      <c r="S15" s="409">
        <f t="shared" si="29"/>
        <v>2</v>
      </c>
      <c r="T15" s="408" t="str">
        <f t="shared" ref="T15:T27" si="50">RANK(S15,$S$14:$S$27)&amp;IF(COUNTIF($S$14:$S$27,S15)&gt;1,"-"&amp;RANK(S15,$S$14:$S$27)+COUNTIF($S$14:$S$27,S15)-1,"")</f>
        <v>1-14</v>
      </c>
      <c r="U15" s="408" t="str">
        <f t="shared" si="30"/>
        <v>1-18</v>
      </c>
      <c r="V15" s="412">
        <f>'4.1'!F16</f>
        <v>2</v>
      </c>
      <c r="W15" s="412">
        <f>'4.2'!F16</f>
        <v>2</v>
      </c>
      <c r="X15" s="412">
        <f>'4.3'!F16</f>
        <v>2</v>
      </c>
      <c r="Y15" s="412">
        <f>'4.4'!F16</f>
        <v>2</v>
      </c>
      <c r="Z15" s="412">
        <f>'4.5'!F16</f>
        <v>2</v>
      </c>
      <c r="AA15" s="412">
        <f>'4.6'!E16</f>
        <v>2</v>
      </c>
      <c r="AB15" s="409">
        <f t="shared" si="31"/>
        <v>12</v>
      </c>
      <c r="AC15" s="408" t="str">
        <f t="shared" ref="AC15:AC27" si="51">RANK(AB15,$AB$14:$AB$27)&amp;IF(COUNTIF($AB$14:$AB$27,AB15)&gt;1,"-"&amp;RANK(AB15,$AB$14:$AB$27)+COUNTIF($AB$14:$AB$27,AB15)-1,"")</f>
        <v>1-7</v>
      </c>
      <c r="AD15" s="408" t="str">
        <f t="shared" si="32"/>
        <v>1-10</v>
      </c>
      <c r="AE15" s="412">
        <f>'5.1 - старая Методика'!D16</f>
        <v>0</v>
      </c>
      <c r="AF15" s="412">
        <f>'5.1'!D16</f>
        <v>2</v>
      </c>
      <c r="AG15" s="409">
        <f t="shared" si="33"/>
        <v>2</v>
      </c>
      <c r="AH15" s="408" t="str">
        <f t="shared" ref="AH15:AH27" si="52">RANK(AG15,$AG$14:$AG$27)&amp;IF(COUNTIF($AG$14:$AG$27,AG15)&gt;1,"-"&amp;RANK(AG15,$AG$14:$AG$27)+COUNTIF($AG$14:$AG$27,AG15)-1,"")</f>
        <v>12-13</v>
      </c>
      <c r="AI15" s="408" t="str">
        <f t="shared" si="34"/>
        <v>18-19</v>
      </c>
      <c r="AJ15" s="412">
        <f>'6.1'!F16</f>
        <v>1</v>
      </c>
      <c r="AK15" s="409">
        <f t="shared" si="35"/>
        <v>1</v>
      </c>
      <c r="AL15" s="408" t="str">
        <f t="shared" ref="AL15:AL26" si="53">RANK(AK15,$AK$14:$AK$27)&amp;IF(COUNTIF($AK$14:$AK$27,AK15)&gt;1,"-"&amp;RANK(AK15,$AK$14:$AK$27)+COUNTIF($AK$14:$AK$27,AK15)-1,"")</f>
        <v>8-11</v>
      </c>
      <c r="AM15" s="408" t="str">
        <f t="shared" si="36"/>
        <v>11-17</v>
      </c>
      <c r="AN15" s="412">
        <f>'7.1'!E16</f>
        <v>3</v>
      </c>
      <c r="AO15" s="412">
        <f>'7.2'!F15</f>
        <v>2</v>
      </c>
      <c r="AP15" s="409">
        <f t="shared" si="7"/>
        <v>5</v>
      </c>
      <c r="AQ15" s="408" t="str">
        <f t="shared" ref="AQ15:AQ27" si="54">RANK(AP15,$AP$14:$AP$27)&amp;IF(COUNTIF($AP$14:$AP$27,AP15)&gt;1,"-"&amp;RANK(AP15,$AP$14:$AP$27)+COUNTIF($AP$14:$AP$27,AP15)-1,"")</f>
        <v>1-9</v>
      </c>
      <c r="AR15" s="408" t="str">
        <f t="shared" si="37"/>
        <v>1-14</v>
      </c>
      <c r="AS15" s="411">
        <f>'8.1'!G15</f>
        <v>0</v>
      </c>
      <c r="AT15" s="411">
        <f>'8.2'!G15</f>
        <v>0</v>
      </c>
      <c r="AU15" s="411">
        <f>'8.3'!G15</f>
        <v>3</v>
      </c>
      <c r="AV15" s="411">
        <f>'8.4'!G16</f>
        <v>3</v>
      </c>
      <c r="AW15" s="409">
        <f t="shared" si="9"/>
        <v>6</v>
      </c>
      <c r="AX15" s="408" t="str">
        <f t="shared" ref="AX15:AX27" si="55">RANK(AW15,$AW$14:$AW$27)&amp;IF(COUNTIF($AW$14:$AW$27,AW15)&gt;1,"-"&amp;RANK(AW15,$AW$14:$AW$27)+COUNTIF($AW$14:$AW$27,AW15)-1,"")</f>
        <v>10-13</v>
      </c>
      <c r="AY15" s="408" t="str">
        <f t="shared" si="38"/>
        <v>16-19</v>
      </c>
      <c r="AZ15" s="412">
        <f>'9.1'!H15</f>
        <v>2</v>
      </c>
      <c r="BA15" s="412">
        <f>'9.2'!H15</f>
        <v>2</v>
      </c>
      <c r="BB15" s="412">
        <f>'9.3'!H15</f>
        <v>2</v>
      </c>
      <c r="BC15" s="412">
        <f>'9.4'!H16</f>
        <v>2</v>
      </c>
      <c r="BD15" s="412">
        <f>'9.5'!H15</f>
        <v>2</v>
      </c>
      <c r="BE15" s="412">
        <f>'9.6'!H15</f>
        <v>2</v>
      </c>
      <c r="BF15" s="413">
        <f t="shared" si="11"/>
        <v>12</v>
      </c>
      <c r="BG15" s="408" t="str">
        <f t="shared" ref="BG15:BG27" si="56">RANK(BF15,$BF$14:$BF$27)&amp;IF(COUNTIF($BF$14:$BF$27,BF15)&gt;1,"-"&amp;RANK(BF15,$BF$14:$BF$27)+COUNTIF($BF$14:$BF$27,BF15)-1,"")</f>
        <v>1-11</v>
      </c>
      <c r="BH15" s="408" t="str">
        <f t="shared" si="39"/>
        <v>1-15</v>
      </c>
      <c r="BI15" s="412">
        <f>'10.1'!H15</f>
        <v>2</v>
      </c>
      <c r="BJ15" s="412">
        <f>'10.2'!H16</f>
        <v>2</v>
      </c>
      <c r="BK15" s="413">
        <f t="shared" si="13"/>
        <v>4</v>
      </c>
      <c r="BL15" s="408" t="str">
        <f t="shared" ref="BL15:BL27" si="57">RANK(BK15,$BK$14:$BK$27)&amp;IF(COUNTIF($BK$14:$BK$27,BK15)&gt;1,"-"&amp;RANK(BK15,$BK$14:$BK$27)+COUNTIF($BK$14:$BK$27,BK15)-1,"")</f>
        <v>1-10</v>
      </c>
      <c r="BM15" s="408" t="str">
        <f t="shared" si="40"/>
        <v>1-13</v>
      </c>
      <c r="BN15" s="412">
        <f>'11.1'!G16</f>
        <v>3</v>
      </c>
      <c r="BO15" s="412">
        <f>'11.2'!G15</f>
        <v>3</v>
      </c>
      <c r="BP15" s="412">
        <f>'11.3'!G15</f>
        <v>3</v>
      </c>
      <c r="BQ15" s="412">
        <f>'11.4'!G16</f>
        <v>3</v>
      </c>
      <c r="BR15" s="409">
        <f t="shared" si="15"/>
        <v>12</v>
      </c>
      <c r="BS15" s="408" t="str">
        <f t="shared" ref="BS15:BS27" si="58">RANK(BR15,$BR$14:$BR$27)&amp;IF(COUNTIF($BR$14:$BR$27,BR15)&gt;1,"-"&amp;RANK(BR15,$BR$14:$BR$27)+COUNTIF($BR$14:$BR$27,BR15)-1,"")</f>
        <v>1-12</v>
      </c>
      <c r="BT15" s="408" t="str">
        <f t="shared" si="41"/>
        <v>1-17</v>
      </c>
      <c r="BU15" s="412">
        <f>'12.1'!E15</f>
        <v>1</v>
      </c>
      <c r="BV15" s="409">
        <f t="shared" si="46"/>
        <v>1</v>
      </c>
      <c r="BW15" s="408" t="str">
        <f t="shared" ref="BW15:BW27" si="59">RANK(BV15,$BV$14:$BV$27)&amp;IF(COUNTIF($BV$14:$BV$27,BV15)&gt;1,"-"&amp;RANK(BV15,$BV$14:$BV$27)+COUNTIF($BV$14:$BV$27,BV15)-1,"")</f>
        <v>1-14</v>
      </c>
      <c r="BX15" s="408" t="str">
        <f t="shared" si="42"/>
        <v>1-20</v>
      </c>
      <c r="BY15" s="412">
        <f>'13.1'!F16</f>
        <v>2</v>
      </c>
      <c r="BZ15" s="412">
        <f>'13.2'!E16</f>
        <v>2</v>
      </c>
      <c r="CA15" s="412">
        <f>'13.3'!F15</f>
        <v>2</v>
      </c>
      <c r="CB15" s="413">
        <f t="shared" si="19"/>
        <v>6</v>
      </c>
      <c r="CC15" s="408" t="str">
        <f t="shared" ref="CC15:CC27" si="60">RANK(CB15,$CB$14:$CB$27)&amp;IF(COUNTIF($CB$14:$CB$27,CB15)&gt;1,"-"&amp;RANK(CB15,$CB$14:$CB$27)+COUNTIF($CB$14:$CB$27,CB15)-1,"")</f>
        <v>1-9</v>
      </c>
      <c r="CD15" s="408" t="str">
        <f t="shared" si="43"/>
        <v>1-14</v>
      </c>
      <c r="CE15" s="414">
        <f>'14.1'!D16</f>
        <v>3</v>
      </c>
      <c r="CF15" s="415">
        <f t="shared" si="44"/>
        <v>3</v>
      </c>
      <c r="CG15" s="408" t="str">
        <f t="shared" ref="CG15:CG27" si="61">RANK(CF15,$CF$14:$CF$27)&amp;IF(COUNTIF($CF$14:$CF$27,CF15)&gt;1,"-"&amp;RANK(CF15,$CF$14:$CF$27)+COUNTIF($CF$14:$CF$27,CF15)-1,"")</f>
        <v>1-12</v>
      </c>
      <c r="CH15" s="408" t="str">
        <f t="shared" si="45"/>
        <v>1-16</v>
      </c>
    </row>
    <row r="16" spans="1:86" ht="15.75" customHeight="1" x14ac:dyDescent="0.25">
      <c r="A16" s="212" t="s">
        <v>35</v>
      </c>
      <c r="B16" s="408" t="str">
        <f t="shared" si="22"/>
        <v>17-18</v>
      </c>
      <c r="C16" s="408" t="str">
        <f t="shared" si="47"/>
        <v>11-12</v>
      </c>
      <c r="D16" s="409">
        <f t="shared" si="23"/>
        <v>83.333333333333343</v>
      </c>
      <c r="E16" s="410">
        <f t="shared" si="24"/>
        <v>70</v>
      </c>
      <c r="F16" s="411">
        <f>'1.1'!H16</f>
        <v>4</v>
      </c>
      <c r="G16" s="411">
        <f>'1.2'!F16</f>
        <v>2</v>
      </c>
      <c r="H16" s="411">
        <f>'1.3'!F16</f>
        <v>2</v>
      </c>
      <c r="I16" s="409">
        <f t="shared" si="25"/>
        <v>8</v>
      </c>
      <c r="J16" s="408" t="str">
        <f t="shared" si="48"/>
        <v>1-12</v>
      </c>
      <c r="K16" s="408" t="str">
        <f t="shared" si="26"/>
        <v>1-18</v>
      </c>
      <c r="L16" s="412">
        <f>'2.1'!D17</f>
        <v>0</v>
      </c>
      <c r="M16" s="412">
        <f>'2.2 - старая Методика'!D17</f>
        <v>0</v>
      </c>
      <c r="N16" s="412">
        <f>'2.2'!D17</f>
        <v>4</v>
      </c>
      <c r="O16" s="409">
        <f t="shared" si="27"/>
        <v>4</v>
      </c>
      <c r="P16" s="408" t="str">
        <f t="shared" si="49"/>
        <v>13-14</v>
      </c>
      <c r="Q16" s="408" t="str">
        <f t="shared" si="28"/>
        <v>19-20</v>
      </c>
      <c r="R16" s="412">
        <f>'3.1'!F16</f>
        <v>2</v>
      </c>
      <c r="S16" s="409">
        <f t="shared" si="29"/>
        <v>2</v>
      </c>
      <c r="T16" s="408" t="str">
        <f t="shared" si="50"/>
        <v>1-14</v>
      </c>
      <c r="U16" s="408" t="str">
        <f t="shared" si="30"/>
        <v>1-18</v>
      </c>
      <c r="V16" s="412">
        <f>'4.1'!F17</f>
        <v>2</v>
      </c>
      <c r="W16" s="412">
        <f>'4.2'!F17</f>
        <v>2</v>
      </c>
      <c r="X16" s="412">
        <f>'4.3'!F17</f>
        <v>2</v>
      </c>
      <c r="Y16" s="412">
        <f>'4.4'!F17</f>
        <v>2</v>
      </c>
      <c r="Z16" s="412">
        <f>'4.5'!F17</f>
        <v>2</v>
      </c>
      <c r="AA16" s="412">
        <f>'4.6'!E17</f>
        <v>0</v>
      </c>
      <c r="AB16" s="409">
        <f t="shared" si="31"/>
        <v>10</v>
      </c>
      <c r="AC16" s="408" t="str">
        <f t="shared" si="51"/>
        <v>10-12</v>
      </c>
      <c r="AD16" s="408" t="str">
        <f t="shared" si="32"/>
        <v>15-18</v>
      </c>
      <c r="AE16" s="412">
        <f>'5.1 - старая Методика'!D17</f>
        <v>0</v>
      </c>
      <c r="AF16" s="412">
        <f>'5.1'!D17</f>
        <v>4</v>
      </c>
      <c r="AG16" s="409">
        <f t="shared" si="33"/>
        <v>4</v>
      </c>
      <c r="AH16" s="408" t="str">
        <f t="shared" si="52"/>
        <v>1-11</v>
      </c>
      <c r="AI16" s="408" t="str">
        <f t="shared" si="34"/>
        <v>1-17</v>
      </c>
      <c r="AJ16" s="412">
        <f>'6.1'!F17</f>
        <v>3</v>
      </c>
      <c r="AK16" s="409">
        <f t="shared" si="35"/>
        <v>3</v>
      </c>
      <c r="AL16" s="408" t="str">
        <f t="shared" si="53"/>
        <v>1-7</v>
      </c>
      <c r="AM16" s="408" t="str">
        <f t="shared" si="36"/>
        <v>1-10</v>
      </c>
      <c r="AN16" s="412">
        <f>'7.1'!E17</f>
        <v>0</v>
      </c>
      <c r="AO16" s="412">
        <f>'7.2'!F16</f>
        <v>2</v>
      </c>
      <c r="AP16" s="409">
        <f t="shared" si="7"/>
        <v>2</v>
      </c>
      <c r="AQ16" s="408" t="str">
        <f t="shared" si="54"/>
        <v>12-13</v>
      </c>
      <c r="AR16" s="408" t="str">
        <f t="shared" si="37"/>
        <v>17-19</v>
      </c>
      <c r="AS16" s="411">
        <f>'8.1'!G16</f>
        <v>3</v>
      </c>
      <c r="AT16" s="411">
        <f>'8.2'!G16</f>
        <v>3</v>
      </c>
      <c r="AU16" s="411">
        <f>'8.3'!G16</f>
        <v>0</v>
      </c>
      <c r="AV16" s="411">
        <f>'8.4'!G17</f>
        <v>0</v>
      </c>
      <c r="AW16" s="409">
        <f t="shared" si="9"/>
        <v>6</v>
      </c>
      <c r="AX16" s="408" t="str">
        <f t="shared" si="55"/>
        <v>10-13</v>
      </c>
      <c r="AY16" s="408" t="str">
        <f t="shared" si="38"/>
        <v>16-19</v>
      </c>
      <c r="AZ16" s="412">
        <f>'9.1'!H16</f>
        <v>0</v>
      </c>
      <c r="BA16" s="412">
        <f>'9.2'!H16</f>
        <v>2</v>
      </c>
      <c r="BB16" s="412">
        <f>'9.3'!H16</f>
        <v>2</v>
      </c>
      <c r="BC16" s="412">
        <f>'9.4'!H17</f>
        <v>2</v>
      </c>
      <c r="BD16" s="412">
        <f>'9.5'!H16</f>
        <v>2</v>
      </c>
      <c r="BE16" s="412">
        <f>'9.6'!H16</f>
        <v>2</v>
      </c>
      <c r="BF16" s="413">
        <f t="shared" si="11"/>
        <v>10</v>
      </c>
      <c r="BG16" s="408" t="str">
        <f t="shared" si="56"/>
        <v>14</v>
      </c>
      <c r="BH16" s="408" t="str">
        <f t="shared" si="39"/>
        <v>19-20</v>
      </c>
      <c r="BI16" s="412">
        <f>'10.1'!H16</f>
        <v>2</v>
      </c>
      <c r="BJ16" s="412">
        <f>'10.2'!H17</f>
        <v>2</v>
      </c>
      <c r="BK16" s="413">
        <f t="shared" si="13"/>
        <v>4</v>
      </c>
      <c r="BL16" s="408" t="str">
        <f t="shared" si="57"/>
        <v>1-10</v>
      </c>
      <c r="BM16" s="408" t="str">
        <f t="shared" si="40"/>
        <v>1-13</v>
      </c>
      <c r="BN16" s="412">
        <f>'11.1'!G17</f>
        <v>3</v>
      </c>
      <c r="BO16" s="412">
        <f>'11.2'!G16</f>
        <v>3</v>
      </c>
      <c r="BP16" s="412">
        <f>'11.3'!G16</f>
        <v>3</v>
      </c>
      <c r="BQ16" s="412">
        <f>'11.4'!G17</f>
        <v>3</v>
      </c>
      <c r="BR16" s="409">
        <f t="shared" si="15"/>
        <v>12</v>
      </c>
      <c r="BS16" s="408" t="str">
        <f t="shared" si="58"/>
        <v>1-12</v>
      </c>
      <c r="BT16" s="408" t="str">
        <f t="shared" si="41"/>
        <v>1-17</v>
      </c>
      <c r="BU16" s="412">
        <f>'12.1'!E16</f>
        <v>1</v>
      </c>
      <c r="BV16" s="409">
        <f t="shared" si="46"/>
        <v>1</v>
      </c>
      <c r="BW16" s="408" t="str">
        <f t="shared" si="59"/>
        <v>1-14</v>
      </c>
      <c r="BX16" s="408" t="str">
        <f t="shared" si="42"/>
        <v>1-20</v>
      </c>
      <c r="BY16" s="412">
        <f>'13.1'!F17</f>
        <v>2</v>
      </c>
      <c r="BZ16" s="412">
        <f>'13.2'!E17</f>
        <v>2</v>
      </c>
      <c r="CA16" s="412">
        <f>'13.3'!F16</f>
        <v>2</v>
      </c>
      <c r="CB16" s="413">
        <f t="shared" si="19"/>
        <v>6</v>
      </c>
      <c r="CC16" s="408" t="str">
        <f t="shared" si="60"/>
        <v>1-9</v>
      </c>
      <c r="CD16" s="408" t="str">
        <f t="shared" si="43"/>
        <v>1-14</v>
      </c>
      <c r="CE16" s="414">
        <f>'14.1'!D17</f>
        <v>2</v>
      </c>
      <c r="CF16" s="415">
        <f t="shared" si="44"/>
        <v>2</v>
      </c>
      <c r="CG16" s="408" t="str">
        <f t="shared" si="61"/>
        <v>13-14</v>
      </c>
      <c r="CH16" s="408" t="str">
        <f t="shared" si="45"/>
        <v>17-18</v>
      </c>
    </row>
    <row r="17" spans="1:86" ht="15.75" customHeight="1" x14ac:dyDescent="0.25">
      <c r="A17" s="212" t="s">
        <v>36</v>
      </c>
      <c r="B17" s="408" t="str">
        <f t="shared" si="22"/>
        <v>11</v>
      </c>
      <c r="C17" s="408" t="str">
        <f t="shared" si="47"/>
        <v>6</v>
      </c>
      <c r="D17" s="409">
        <f t="shared" si="23"/>
        <v>91.071428571428569</v>
      </c>
      <c r="E17" s="410">
        <f t="shared" si="24"/>
        <v>76.5</v>
      </c>
      <c r="F17" s="411">
        <f>'1.1'!H17</f>
        <v>4</v>
      </c>
      <c r="G17" s="411">
        <f>'1.2'!F17</f>
        <v>2</v>
      </c>
      <c r="H17" s="411">
        <f>'1.3'!F17</f>
        <v>2</v>
      </c>
      <c r="I17" s="409">
        <f t="shared" si="25"/>
        <v>8</v>
      </c>
      <c r="J17" s="408" t="str">
        <f t="shared" si="48"/>
        <v>1-12</v>
      </c>
      <c r="K17" s="408" t="str">
        <f t="shared" si="26"/>
        <v>1-18</v>
      </c>
      <c r="L17" s="412">
        <f>'2.1'!D18</f>
        <v>4</v>
      </c>
      <c r="M17" s="412">
        <f>'2.2 - старая Методика'!D18</f>
        <v>0</v>
      </c>
      <c r="N17" s="412">
        <f>'2.2'!D18</f>
        <v>4</v>
      </c>
      <c r="O17" s="409">
        <f t="shared" si="27"/>
        <v>8</v>
      </c>
      <c r="P17" s="408" t="str">
        <f t="shared" si="49"/>
        <v>1-9</v>
      </c>
      <c r="Q17" s="408" t="str">
        <f t="shared" si="28"/>
        <v>1-14</v>
      </c>
      <c r="R17" s="412">
        <f>'3.1'!F17</f>
        <v>2</v>
      </c>
      <c r="S17" s="409">
        <f t="shared" si="29"/>
        <v>2</v>
      </c>
      <c r="T17" s="408" t="str">
        <f t="shared" si="50"/>
        <v>1-14</v>
      </c>
      <c r="U17" s="408" t="str">
        <f t="shared" si="30"/>
        <v>1-18</v>
      </c>
      <c r="V17" s="412">
        <f>'4.1'!F18</f>
        <v>2</v>
      </c>
      <c r="W17" s="412">
        <f>'4.2'!F18</f>
        <v>2</v>
      </c>
      <c r="X17" s="412">
        <f>'4.3'!F18</f>
        <v>2</v>
      </c>
      <c r="Y17" s="412">
        <f>'4.4'!F18</f>
        <v>2</v>
      </c>
      <c r="Z17" s="412">
        <f>'4.5'!F18</f>
        <v>2</v>
      </c>
      <c r="AA17" s="412">
        <f>'4.6'!E18</f>
        <v>0</v>
      </c>
      <c r="AB17" s="409">
        <f t="shared" si="31"/>
        <v>10</v>
      </c>
      <c r="AC17" s="408" t="str">
        <f t="shared" si="51"/>
        <v>10-12</v>
      </c>
      <c r="AD17" s="408" t="str">
        <f t="shared" si="32"/>
        <v>15-18</v>
      </c>
      <c r="AE17" s="412">
        <f>'5.1 - старая Методика'!D18</f>
        <v>0</v>
      </c>
      <c r="AF17" s="412">
        <f>'5.1'!D18</f>
        <v>4</v>
      </c>
      <c r="AG17" s="409">
        <f t="shared" si="33"/>
        <v>4</v>
      </c>
      <c r="AH17" s="408" t="str">
        <f t="shared" si="52"/>
        <v>1-11</v>
      </c>
      <c r="AI17" s="408" t="str">
        <f t="shared" si="34"/>
        <v>1-17</v>
      </c>
      <c r="AJ17" s="412">
        <f>'6.1'!F18</f>
        <v>1</v>
      </c>
      <c r="AK17" s="409">
        <f t="shared" si="35"/>
        <v>1</v>
      </c>
      <c r="AL17" s="408" t="str">
        <f t="shared" si="53"/>
        <v>8-11</v>
      </c>
      <c r="AM17" s="408" t="str">
        <f t="shared" si="36"/>
        <v>11-17</v>
      </c>
      <c r="AN17" s="412">
        <f>'7.1'!E18</f>
        <v>3</v>
      </c>
      <c r="AO17" s="412">
        <f>'7.2'!F17</f>
        <v>2</v>
      </c>
      <c r="AP17" s="409">
        <f t="shared" si="7"/>
        <v>5</v>
      </c>
      <c r="AQ17" s="408" t="str">
        <f t="shared" si="54"/>
        <v>1-9</v>
      </c>
      <c r="AR17" s="408" t="str">
        <f t="shared" si="37"/>
        <v>1-14</v>
      </c>
      <c r="AS17" s="411">
        <f>'8.1'!G17</f>
        <v>3</v>
      </c>
      <c r="AT17" s="411">
        <f>'8.2'!G17</f>
        <v>3</v>
      </c>
      <c r="AU17" s="411">
        <f>'8.3'!G17</f>
        <v>3</v>
      </c>
      <c r="AV17" s="411">
        <f>'8.4'!G18</f>
        <v>3</v>
      </c>
      <c r="AW17" s="409">
        <f t="shared" si="9"/>
        <v>12</v>
      </c>
      <c r="AX17" s="408" t="str">
        <f t="shared" si="55"/>
        <v>1-6</v>
      </c>
      <c r="AY17" s="408" t="str">
        <f t="shared" si="38"/>
        <v>1-12</v>
      </c>
      <c r="AZ17" s="412">
        <f>'9.1'!H17</f>
        <v>2</v>
      </c>
      <c r="BA17" s="412">
        <f>'9.2'!H17</f>
        <v>2</v>
      </c>
      <c r="BB17" s="412">
        <f>'9.3'!H17</f>
        <v>2</v>
      </c>
      <c r="BC17" s="412">
        <f>'9.4'!H18</f>
        <v>2</v>
      </c>
      <c r="BD17" s="412">
        <f>'9.5'!H17</f>
        <v>2</v>
      </c>
      <c r="BE17" s="412">
        <f>'9.6'!H17</f>
        <v>2</v>
      </c>
      <c r="BF17" s="413">
        <f t="shared" si="11"/>
        <v>12</v>
      </c>
      <c r="BG17" s="408" t="str">
        <f t="shared" si="56"/>
        <v>1-11</v>
      </c>
      <c r="BH17" s="408" t="str">
        <f t="shared" si="39"/>
        <v>1-15</v>
      </c>
      <c r="BI17" s="412">
        <f>'10.1'!H17</f>
        <v>2</v>
      </c>
      <c r="BJ17" s="412">
        <f>'10.2'!H18</f>
        <v>2</v>
      </c>
      <c r="BK17" s="413">
        <f t="shared" si="13"/>
        <v>4</v>
      </c>
      <c r="BL17" s="408" t="str">
        <f t="shared" si="57"/>
        <v>1-10</v>
      </c>
      <c r="BM17" s="408" t="str">
        <f t="shared" si="40"/>
        <v>1-13</v>
      </c>
      <c r="BN17" s="412">
        <f>'11.1'!G18</f>
        <v>1.5</v>
      </c>
      <c r="BO17" s="412">
        <f>'11.2'!G17</f>
        <v>3</v>
      </c>
      <c r="BP17" s="412">
        <f>'11.3'!G17</f>
        <v>3</v>
      </c>
      <c r="BQ17" s="412">
        <f>'11.4'!G18</f>
        <v>3</v>
      </c>
      <c r="BR17" s="409">
        <f t="shared" si="15"/>
        <v>10.5</v>
      </c>
      <c r="BS17" s="408" t="str">
        <f t="shared" si="58"/>
        <v>13</v>
      </c>
      <c r="BT17" s="408" t="str">
        <f t="shared" si="41"/>
        <v>18</v>
      </c>
      <c r="BU17" s="412">
        <f>'12.1'!E17</f>
        <v>1</v>
      </c>
      <c r="BV17" s="409">
        <f t="shared" si="46"/>
        <v>1</v>
      </c>
      <c r="BW17" s="408" t="str">
        <f t="shared" si="59"/>
        <v>1-14</v>
      </c>
      <c r="BX17" s="408" t="str">
        <f t="shared" si="42"/>
        <v>1-20</v>
      </c>
      <c r="BY17" s="412">
        <f>'13.1'!F18</f>
        <v>2</v>
      </c>
      <c r="BZ17" s="412">
        <f>'13.2'!E18</f>
        <v>2</v>
      </c>
      <c r="CA17" s="412">
        <f>'13.3'!F17</f>
        <v>0</v>
      </c>
      <c r="CB17" s="413">
        <f t="shared" si="19"/>
        <v>4</v>
      </c>
      <c r="CC17" s="408" t="str">
        <f t="shared" si="60"/>
        <v>11-12</v>
      </c>
      <c r="CD17" s="408" t="str">
        <f t="shared" si="43"/>
        <v>16-18</v>
      </c>
      <c r="CE17" s="414">
        <f>'14.1'!D18</f>
        <v>3</v>
      </c>
      <c r="CF17" s="415">
        <f t="shared" si="44"/>
        <v>3</v>
      </c>
      <c r="CG17" s="408" t="str">
        <f t="shared" si="61"/>
        <v>1-12</v>
      </c>
      <c r="CH17" s="408" t="str">
        <f t="shared" si="45"/>
        <v>1-16</v>
      </c>
    </row>
    <row r="18" spans="1:86" s="166" customFormat="1" ht="15.75" customHeight="1" x14ac:dyDescent="0.25">
      <c r="A18" s="212" t="s">
        <v>37</v>
      </c>
      <c r="B18" s="408" t="str">
        <f t="shared" si="22"/>
        <v>16</v>
      </c>
      <c r="C18" s="408" t="str">
        <f t="shared" si="47"/>
        <v>10</v>
      </c>
      <c r="D18" s="409">
        <f t="shared" si="23"/>
        <v>86.904761904761912</v>
      </c>
      <c r="E18" s="410">
        <f t="shared" si="24"/>
        <v>73</v>
      </c>
      <c r="F18" s="411">
        <f>'1.1'!H18</f>
        <v>4</v>
      </c>
      <c r="G18" s="411">
        <f>'1.2'!F18</f>
        <v>2</v>
      </c>
      <c r="H18" s="411">
        <f>'1.3'!F18</f>
        <v>2</v>
      </c>
      <c r="I18" s="409">
        <f t="shared" si="25"/>
        <v>8</v>
      </c>
      <c r="J18" s="408" t="str">
        <f t="shared" si="48"/>
        <v>1-12</v>
      </c>
      <c r="K18" s="408" t="str">
        <f t="shared" si="26"/>
        <v>1-18</v>
      </c>
      <c r="L18" s="412">
        <f>'2.1'!D19</f>
        <v>2</v>
      </c>
      <c r="M18" s="412">
        <f>'2.2 - старая Методика'!D19</f>
        <v>0</v>
      </c>
      <c r="N18" s="412">
        <f>'2.2'!D19</f>
        <v>4</v>
      </c>
      <c r="O18" s="409">
        <f t="shared" si="27"/>
        <v>6</v>
      </c>
      <c r="P18" s="408" t="str">
        <f t="shared" si="49"/>
        <v>10-11</v>
      </c>
      <c r="Q18" s="408" t="str">
        <f t="shared" si="28"/>
        <v>15-17</v>
      </c>
      <c r="R18" s="412">
        <f>'3.1'!F18</f>
        <v>2</v>
      </c>
      <c r="S18" s="409">
        <f t="shared" si="29"/>
        <v>2</v>
      </c>
      <c r="T18" s="408" t="str">
        <f t="shared" si="50"/>
        <v>1-14</v>
      </c>
      <c r="U18" s="408" t="str">
        <f t="shared" si="30"/>
        <v>1-18</v>
      </c>
      <c r="V18" s="412">
        <f>'4.1'!F19</f>
        <v>2</v>
      </c>
      <c r="W18" s="412">
        <f>'4.2'!F19</f>
        <v>2</v>
      </c>
      <c r="X18" s="412">
        <f>'4.3'!F19</f>
        <v>2</v>
      </c>
      <c r="Y18" s="412">
        <f>'4.4'!F19</f>
        <v>2</v>
      </c>
      <c r="Z18" s="412">
        <f>'4.5'!F19</f>
        <v>2</v>
      </c>
      <c r="AA18" s="412">
        <f>'4.6'!E19</f>
        <v>2</v>
      </c>
      <c r="AB18" s="409">
        <f t="shared" si="31"/>
        <v>12</v>
      </c>
      <c r="AC18" s="408" t="str">
        <f t="shared" si="51"/>
        <v>1-7</v>
      </c>
      <c r="AD18" s="408" t="str">
        <f t="shared" si="32"/>
        <v>1-10</v>
      </c>
      <c r="AE18" s="412">
        <f>'5.1 - старая Методика'!D19</f>
        <v>0</v>
      </c>
      <c r="AF18" s="412">
        <f>'5.1'!D19</f>
        <v>4</v>
      </c>
      <c r="AG18" s="409">
        <f t="shared" si="33"/>
        <v>4</v>
      </c>
      <c r="AH18" s="408" t="str">
        <f t="shared" si="52"/>
        <v>1-11</v>
      </c>
      <c r="AI18" s="408" t="str">
        <f t="shared" si="34"/>
        <v>1-17</v>
      </c>
      <c r="AJ18" s="412">
        <f>'6.1'!F19</f>
        <v>3</v>
      </c>
      <c r="AK18" s="409">
        <f t="shared" si="35"/>
        <v>3</v>
      </c>
      <c r="AL18" s="408" t="str">
        <f t="shared" si="53"/>
        <v>1-7</v>
      </c>
      <c r="AM18" s="408" t="str">
        <f t="shared" si="36"/>
        <v>1-10</v>
      </c>
      <c r="AN18" s="412">
        <f>'7.1'!E19</f>
        <v>0</v>
      </c>
      <c r="AO18" s="412">
        <f>'7.2'!F18</f>
        <v>0</v>
      </c>
      <c r="AP18" s="409">
        <f t="shared" si="7"/>
        <v>0</v>
      </c>
      <c r="AQ18" s="408" t="str">
        <f t="shared" si="54"/>
        <v>14</v>
      </c>
      <c r="AR18" s="408" t="str">
        <f t="shared" si="37"/>
        <v>20</v>
      </c>
      <c r="AS18" s="411">
        <f>'8.1'!G18</f>
        <v>3</v>
      </c>
      <c r="AT18" s="411">
        <f>'8.2'!G18</f>
        <v>3</v>
      </c>
      <c r="AU18" s="411">
        <f>'8.3'!G18</f>
        <v>3</v>
      </c>
      <c r="AV18" s="411">
        <f>'8.4'!G19</f>
        <v>3</v>
      </c>
      <c r="AW18" s="409">
        <f t="shared" si="9"/>
        <v>12</v>
      </c>
      <c r="AX18" s="408" t="str">
        <f t="shared" si="55"/>
        <v>1-6</v>
      </c>
      <c r="AY18" s="408" t="str">
        <f t="shared" si="38"/>
        <v>1-12</v>
      </c>
      <c r="AZ18" s="412">
        <f>'9.1'!H18</f>
        <v>2</v>
      </c>
      <c r="BA18" s="412">
        <f>'9.2'!H18</f>
        <v>2</v>
      </c>
      <c r="BB18" s="412">
        <f>'9.3'!H18</f>
        <v>2</v>
      </c>
      <c r="BC18" s="412">
        <f>'9.4'!H19</f>
        <v>1</v>
      </c>
      <c r="BD18" s="412">
        <f>'9.5'!H18</f>
        <v>2</v>
      </c>
      <c r="BE18" s="412">
        <f>'9.6'!H18</f>
        <v>2</v>
      </c>
      <c r="BF18" s="413">
        <f t="shared" si="11"/>
        <v>11</v>
      </c>
      <c r="BG18" s="408" t="str">
        <f t="shared" si="56"/>
        <v>12</v>
      </c>
      <c r="BH18" s="408" t="str">
        <f t="shared" si="39"/>
        <v>16-17</v>
      </c>
      <c r="BI18" s="412">
        <f>'10.1'!H18</f>
        <v>0</v>
      </c>
      <c r="BJ18" s="412">
        <f>'10.2'!H19</f>
        <v>0</v>
      </c>
      <c r="BK18" s="413">
        <f t="shared" si="13"/>
        <v>0</v>
      </c>
      <c r="BL18" s="408" t="str">
        <f t="shared" si="57"/>
        <v>14</v>
      </c>
      <c r="BM18" s="408" t="str">
        <f t="shared" si="40"/>
        <v>19-20</v>
      </c>
      <c r="BN18" s="412">
        <f>'11.1'!G19</f>
        <v>3</v>
      </c>
      <c r="BO18" s="412">
        <f>'11.2'!G18</f>
        <v>3</v>
      </c>
      <c r="BP18" s="412">
        <f>'11.3'!G18</f>
        <v>3</v>
      </c>
      <c r="BQ18" s="412">
        <f>'11.4'!G19</f>
        <v>3</v>
      </c>
      <c r="BR18" s="409">
        <f t="shared" si="15"/>
        <v>12</v>
      </c>
      <c r="BS18" s="408" t="str">
        <f t="shared" si="58"/>
        <v>1-12</v>
      </c>
      <c r="BT18" s="408" t="str">
        <f t="shared" si="41"/>
        <v>1-17</v>
      </c>
      <c r="BU18" s="412">
        <f>'12.1'!E18</f>
        <v>1</v>
      </c>
      <c r="BV18" s="409">
        <f t="shared" si="46"/>
        <v>1</v>
      </c>
      <c r="BW18" s="408" t="str">
        <f t="shared" si="59"/>
        <v>1-14</v>
      </c>
      <c r="BX18" s="408" t="str">
        <f t="shared" si="42"/>
        <v>1-20</v>
      </c>
      <c r="BY18" s="412">
        <f>'13.1'!F19</f>
        <v>2</v>
      </c>
      <c r="BZ18" s="412">
        <f>'13.2'!E19</f>
        <v>0</v>
      </c>
      <c r="CA18" s="412">
        <f>'13.3'!F18</f>
        <v>0</v>
      </c>
      <c r="CB18" s="413">
        <f t="shared" si="19"/>
        <v>2</v>
      </c>
      <c r="CC18" s="408" t="str">
        <f t="shared" si="60"/>
        <v>14</v>
      </c>
      <c r="CD18" s="408" t="str">
        <f t="shared" si="43"/>
        <v>20</v>
      </c>
      <c r="CE18" s="414">
        <f>'14.1'!D19</f>
        <v>3</v>
      </c>
      <c r="CF18" s="415">
        <f t="shared" si="44"/>
        <v>3</v>
      </c>
      <c r="CG18" s="408" t="str">
        <f t="shared" si="61"/>
        <v>1-12</v>
      </c>
      <c r="CH18" s="408" t="str">
        <f t="shared" si="45"/>
        <v>1-16</v>
      </c>
    </row>
    <row r="19" spans="1:86" ht="15.75" customHeight="1" x14ac:dyDescent="0.25">
      <c r="A19" s="212" t="s">
        <v>38</v>
      </c>
      <c r="B19" s="408" t="str">
        <f t="shared" si="22"/>
        <v>1</v>
      </c>
      <c r="C19" s="408" t="str">
        <f t="shared" si="47"/>
        <v>1</v>
      </c>
      <c r="D19" s="409">
        <f t="shared" si="23"/>
        <v>100</v>
      </c>
      <c r="E19" s="410">
        <f t="shared" si="24"/>
        <v>84</v>
      </c>
      <c r="F19" s="411">
        <f>'1.1'!H19</f>
        <v>4</v>
      </c>
      <c r="G19" s="411">
        <f>'1.2'!F19</f>
        <v>2</v>
      </c>
      <c r="H19" s="411">
        <f>'1.3'!F19</f>
        <v>2</v>
      </c>
      <c r="I19" s="409">
        <f t="shared" si="25"/>
        <v>8</v>
      </c>
      <c r="J19" s="408" t="str">
        <f t="shared" si="48"/>
        <v>1-12</v>
      </c>
      <c r="K19" s="408" t="str">
        <f t="shared" si="26"/>
        <v>1-18</v>
      </c>
      <c r="L19" s="412">
        <f>'2.1'!D20</f>
        <v>4</v>
      </c>
      <c r="M19" s="412">
        <f>'2.2 - старая Методика'!D20</f>
        <v>0</v>
      </c>
      <c r="N19" s="412">
        <f>'2.2'!D20</f>
        <v>4</v>
      </c>
      <c r="O19" s="409">
        <f t="shared" si="27"/>
        <v>8</v>
      </c>
      <c r="P19" s="408" t="str">
        <f t="shared" si="49"/>
        <v>1-9</v>
      </c>
      <c r="Q19" s="408" t="str">
        <f t="shared" si="28"/>
        <v>1-14</v>
      </c>
      <c r="R19" s="412">
        <f>'3.1'!F19</f>
        <v>2</v>
      </c>
      <c r="S19" s="409">
        <f t="shared" si="29"/>
        <v>2</v>
      </c>
      <c r="T19" s="408" t="str">
        <f t="shared" si="50"/>
        <v>1-14</v>
      </c>
      <c r="U19" s="408" t="str">
        <f t="shared" si="30"/>
        <v>1-18</v>
      </c>
      <c r="V19" s="412">
        <f>'4.1'!F20</f>
        <v>2</v>
      </c>
      <c r="W19" s="412">
        <f>'4.2'!F20</f>
        <v>2</v>
      </c>
      <c r="X19" s="412">
        <f>'4.3'!F20</f>
        <v>2</v>
      </c>
      <c r="Y19" s="412">
        <f>'4.4'!F20</f>
        <v>2</v>
      </c>
      <c r="Z19" s="412">
        <f>'4.5'!F20</f>
        <v>2</v>
      </c>
      <c r="AA19" s="412">
        <f>'4.6'!E20</f>
        <v>2</v>
      </c>
      <c r="AB19" s="409">
        <f t="shared" si="31"/>
        <v>12</v>
      </c>
      <c r="AC19" s="408" t="str">
        <f t="shared" si="51"/>
        <v>1-7</v>
      </c>
      <c r="AD19" s="408" t="str">
        <f t="shared" si="32"/>
        <v>1-10</v>
      </c>
      <c r="AE19" s="412">
        <f>'5.1 - старая Методика'!D20</f>
        <v>0</v>
      </c>
      <c r="AF19" s="412">
        <f>'5.1'!D20</f>
        <v>4</v>
      </c>
      <c r="AG19" s="409">
        <f t="shared" si="33"/>
        <v>4</v>
      </c>
      <c r="AH19" s="408" t="str">
        <f t="shared" si="52"/>
        <v>1-11</v>
      </c>
      <c r="AI19" s="408" t="str">
        <f t="shared" si="34"/>
        <v>1-17</v>
      </c>
      <c r="AJ19" s="412">
        <f>'6.1'!F20</f>
        <v>3</v>
      </c>
      <c r="AK19" s="409">
        <f t="shared" si="35"/>
        <v>3</v>
      </c>
      <c r="AL19" s="408" t="str">
        <f t="shared" si="53"/>
        <v>1-7</v>
      </c>
      <c r="AM19" s="408" t="str">
        <f t="shared" si="36"/>
        <v>1-10</v>
      </c>
      <c r="AN19" s="412">
        <f>'7.1'!E20</f>
        <v>3</v>
      </c>
      <c r="AO19" s="412">
        <f>'7.2'!F19</f>
        <v>2</v>
      </c>
      <c r="AP19" s="409">
        <f t="shared" si="7"/>
        <v>5</v>
      </c>
      <c r="AQ19" s="408" t="str">
        <f t="shared" si="54"/>
        <v>1-9</v>
      </c>
      <c r="AR19" s="408" t="str">
        <f t="shared" si="37"/>
        <v>1-14</v>
      </c>
      <c r="AS19" s="411">
        <f>'8.1'!G19</f>
        <v>3</v>
      </c>
      <c r="AT19" s="411">
        <f>'8.2'!G19</f>
        <v>3</v>
      </c>
      <c r="AU19" s="411">
        <f>'8.3'!G19</f>
        <v>3</v>
      </c>
      <c r="AV19" s="411">
        <f>'8.4'!G20</f>
        <v>3</v>
      </c>
      <c r="AW19" s="409">
        <f t="shared" si="9"/>
        <v>12</v>
      </c>
      <c r="AX19" s="408" t="str">
        <f t="shared" si="55"/>
        <v>1-6</v>
      </c>
      <c r="AY19" s="408" t="str">
        <f t="shared" si="38"/>
        <v>1-12</v>
      </c>
      <c r="AZ19" s="412">
        <f>'9.1'!H19</f>
        <v>2</v>
      </c>
      <c r="BA19" s="412">
        <f>'9.2'!H19</f>
        <v>2</v>
      </c>
      <c r="BB19" s="412">
        <f>'9.3'!H19</f>
        <v>2</v>
      </c>
      <c r="BC19" s="412">
        <f>'9.4'!H20</f>
        <v>2</v>
      </c>
      <c r="BD19" s="412">
        <f>'9.5'!H19</f>
        <v>2</v>
      </c>
      <c r="BE19" s="412">
        <f>'9.6'!H19</f>
        <v>2</v>
      </c>
      <c r="BF19" s="413">
        <f t="shared" si="11"/>
        <v>12</v>
      </c>
      <c r="BG19" s="408" t="str">
        <f t="shared" si="56"/>
        <v>1-11</v>
      </c>
      <c r="BH19" s="408" t="str">
        <f t="shared" si="39"/>
        <v>1-15</v>
      </c>
      <c r="BI19" s="412">
        <f>'10.1'!H19</f>
        <v>2</v>
      </c>
      <c r="BJ19" s="412">
        <f>'10.2'!H20</f>
        <v>2</v>
      </c>
      <c r="BK19" s="413">
        <f t="shared" si="13"/>
        <v>4</v>
      </c>
      <c r="BL19" s="408" t="str">
        <f t="shared" si="57"/>
        <v>1-10</v>
      </c>
      <c r="BM19" s="408" t="str">
        <f t="shared" si="40"/>
        <v>1-13</v>
      </c>
      <c r="BN19" s="412">
        <f>'11.1'!G20</f>
        <v>3</v>
      </c>
      <c r="BO19" s="412">
        <f>'11.2'!G19</f>
        <v>3</v>
      </c>
      <c r="BP19" s="412">
        <f>'11.3'!G19</f>
        <v>3</v>
      </c>
      <c r="BQ19" s="412">
        <f>'11.4'!G20</f>
        <v>3</v>
      </c>
      <c r="BR19" s="409">
        <f t="shared" si="15"/>
        <v>12</v>
      </c>
      <c r="BS19" s="408" t="str">
        <f t="shared" si="58"/>
        <v>1-12</v>
      </c>
      <c r="BT19" s="408" t="str">
        <f t="shared" si="41"/>
        <v>1-17</v>
      </c>
      <c r="BU19" s="412">
        <f>'12.1'!E19</f>
        <v>1</v>
      </c>
      <c r="BV19" s="409">
        <f t="shared" si="46"/>
        <v>1</v>
      </c>
      <c r="BW19" s="408" t="str">
        <f t="shared" si="59"/>
        <v>1-14</v>
      </c>
      <c r="BX19" s="408" t="str">
        <f t="shared" si="42"/>
        <v>1-20</v>
      </c>
      <c r="BY19" s="412">
        <f>'13.1'!F20</f>
        <v>2</v>
      </c>
      <c r="BZ19" s="412">
        <f>'13.2'!E20</f>
        <v>2</v>
      </c>
      <c r="CA19" s="412">
        <f>'13.3'!F19</f>
        <v>2</v>
      </c>
      <c r="CB19" s="413">
        <f t="shared" si="19"/>
        <v>6</v>
      </c>
      <c r="CC19" s="408" t="str">
        <f t="shared" si="60"/>
        <v>1-9</v>
      </c>
      <c r="CD19" s="408" t="str">
        <f t="shared" si="43"/>
        <v>1-14</v>
      </c>
      <c r="CE19" s="414">
        <f>'14.1'!D20</f>
        <v>3</v>
      </c>
      <c r="CF19" s="415">
        <f t="shared" si="44"/>
        <v>3</v>
      </c>
      <c r="CG19" s="408" t="str">
        <f t="shared" si="61"/>
        <v>1-12</v>
      </c>
      <c r="CH19" s="408" t="str">
        <f t="shared" si="45"/>
        <v>1-16</v>
      </c>
    </row>
    <row r="20" spans="1:86" ht="15.75" customHeight="1" x14ac:dyDescent="0.25">
      <c r="A20" s="212" t="s">
        <v>39</v>
      </c>
      <c r="B20" s="408" t="str">
        <f t="shared" si="22"/>
        <v>2-3</v>
      </c>
      <c r="C20" s="408" t="str">
        <f t="shared" si="47"/>
        <v>2</v>
      </c>
      <c r="D20" s="409">
        <f t="shared" si="23"/>
        <v>98.80952380952381</v>
      </c>
      <c r="E20" s="410">
        <f t="shared" si="24"/>
        <v>83</v>
      </c>
      <c r="F20" s="411">
        <f>'1.1'!H20</f>
        <v>4</v>
      </c>
      <c r="G20" s="411">
        <f>'1.2'!F20</f>
        <v>2</v>
      </c>
      <c r="H20" s="411">
        <f>'1.3'!F20</f>
        <v>2</v>
      </c>
      <c r="I20" s="409">
        <f t="shared" si="25"/>
        <v>8</v>
      </c>
      <c r="J20" s="408" t="str">
        <f t="shared" si="48"/>
        <v>1-12</v>
      </c>
      <c r="K20" s="408" t="str">
        <f t="shared" si="26"/>
        <v>1-18</v>
      </c>
      <c r="L20" s="412">
        <f>'2.1'!D21</f>
        <v>4</v>
      </c>
      <c r="M20" s="412">
        <f>'2.2 - старая Методика'!D21</f>
        <v>0</v>
      </c>
      <c r="N20" s="412">
        <f>'2.2'!D21</f>
        <v>4</v>
      </c>
      <c r="O20" s="409">
        <f t="shared" si="27"/>
        <v>8</v>
      </c>
      <c r="P20" s="408" t="str">
        <f t="shared" si="49"/>
        <v>1-9</v>
      </c>
      <c r="Q20" s="408" t="str">
        <f t="shared" si="28"/>
        <v>1-14</v>
      </c>
      <c r="R20" s="412">
        <f>'3.1'!F20</f>
        <v>2</v>
      </c>
      <c r="S20" s="409">
        <f t="shared" si="29"/>
        <v>2</v>
      </c>
      <c r="T20" s="408" t="str">
        <f t="shared" si="50"/>
        <v>1-14</v>
      </c>
      <c r="U20" s="408" t="str">
        <f t="shared" si="30"/>
        <v>1-18</v>
      </c>
      <c r="V20" s="412">
        <f>'4.1'!F21</f>
        <v>2</v>
      </c>
      <c r="W20" s="412">
        <f>'4.2'!F21</f>
        <v>2</v>
      </c>
      <c r="X20" s="412">
        <f>'4.3'!F21</f>
        <v>2</v>
      </c>
      <c r="Y20" s="412">
        <f>'4.4'!F21</f>
        <v>2</v>
      </c>
      <c r="Z20" s="412">
        <f>'4.5'!F21</f>
        <v>1</v>
      </c>
      <c r="AA20" s="412">
        <f>'4.6'!E21</f>
        <v>2</v>
      </c>
      <c r="AB20" s="409">
        <f t="shared" si="31"/>
        <v>11</v>
      </c>
      <c r="AC20" s="408" t="str">
        <f t="shared" si="51"/>
        <v>8-9</v>
      </c>
      <c r="AD20" s="408" t="str">
        <f t="shared" si="32"/>
        <v>11-13</v>
      </c>
      <c r="AE20" s="412">
        <f>'5.1 - старая Методика'!D21</f>
        <v>0</v>
      </c>
      <c r="AF20" s="412">
        <f>'5.1'!D21</f>
        <v>4</v>
      </c>
      <c r="AG20" s="409">
        <f t="shared" si="33"/>
        <v>4</v>
      </c>
      <c r="AH20" s="408" t="str">
        <f t="shared" si="52"/>
        <v>1-11</v>
      </c>
      <c r="AI20" s="408" t="str">
        <f t="shared" si="34"/>
        <v>1-17</v>
      </c>
      <c r="AJ20" s="412">
        <f>'6.1'!F21</f>
        <v>3</v>
      </c>
      <c r="AK20" s="409">
        <f t="shared" si="35"/>
        <v>3</v>
      </c>
      <c r="AL20" s="408" t="str">
        <f t="shared" si="53"/>
        <v>1-7</v>
      </c>
      <c r="AM20" s="408" t="str">
        <f t="shared" si="36"/>
        <v>1-10</v>
      </c>
      <c r="AN20" s="412">
        <f>'7.1'!E21</f>
        <v>3</v>
      </c>
      <c r="AO20" s="412">
        <f>'7.2'!F20</f>
        <v>2</v>
      </c>
      <c r="AP20" s="409">
        <f t="shared" si="7"/>
        <v>5</v>
      </c>
      <c r="AQ20" s="408" t="str">
        <f t="shared" si="54"/>
        <v>1-9</v>
      </c>
      <c r="AR20" s="408" t="str">
        <f t="shared" si="37"/>
        <v>1-14</v>
      </c>
      <c r="AS20" s="411">
        <f>'8.1'!G20</f>
        <v>3</v>
      </c>
      <c r="AT20" s="411">
        <f>'8.2'!G20</f>
        <v>3</v>
      </c>
      <c r="AU20" s="411">
        <f>'8.3'!G20</f>
        <v>3</v>
      </c>
      <c r="AV20" s="411">
        <f>'8.4'!G21</f>
        <v>3</v>
      </c>
      <c r="AW20" s="409">
        <f t="shared" si="9"/>
        <v>12</v>
      </c>
      <c r="AX20" s="408" t="str">
        <f t="shared" si="55"/>
        <v>1-6</v>
      </c>
      <c r="AY20" s="408" t="str">
        <f t="shared" si="38"/>
        <v>1-12</v>
      </c>
      <c r="AZ20" s="412">
        <f>'9.1'!H20</f>
        <v>2</v>
      </c>
      <c r="BA20" s="412">
        <f>'9.2'!H20</f>
        <v>2</v>
      </c>
      <c r="BB20" s="412">
        <f>'9.3'!H20</f>
        <v>2</v>
      </c>
      <c r="BC20" s="412">
        <f>'9.4'!H21</f>
        <v>2</v>
      </c>
      <c r="BD20" s="412">
        <f>'9.5'!H20</f>
        <v>2</v>
      </c>
      <c r="BE20" s="412">
        <f>'9.6'!H20</f>
        <v>2</v>
      </c>
      <c r="BF20" s="413">
        <f t="shared" si="11"/>
        <v>12</v>
      </c>
      <c r="BG20" s="408" t="str">
        <f t="shared" si="56"/>
        <v>1-11</v>
      </c>
      <c r="BH20" s="408" t="str">
        <f t="shared" si="39"/>
        <v>1-15</v>
      </c>
      <c r="BI20" s="412">
        <f>'10.1'!H20</f>
        <v>2</v>
      </c>
      <c r="BJ20" s="412">
        <f>'10.2'!H21</f>
        <v>2</v>
      </c>
      <c r="BK20" s="413">
        <f t="shared" si="13"/>
        <v>4</v>
      </c>
      <c r="BL20" s="408" t="str">
        <f t="shared" si="57"/>
        <v>1-10</v>
      </c>
      <c r="BM20" s="408" t="str">
        <f t="shared" si="40"/>
        <v>1-13</v>
      </c>
      <c r="BN20" s="412">
        <f>'11.1'!G21</f>
        <v>3</v>
      </c>
      <c r="BO20" s="412">
        <f>'11.2'!G20</f>
        <v>3</v>
      </c>
      <c r="BP20" s="412">
        <f>'11.3'!G20</f>
        <v>3</v>
      </c>
      <c r="BQ20" s="412">
        <f>'11.4'!G21</f>
        <v>3</v>
      </c>
      <c r="BR20" s="409">
        <f t="shared" si="15"/>
        <v>12</v>
      </c>
      <c r="BS20" s="408" t="str">
        <f t="shared" si="58"/>
        <v>1-12</v>
      </c>
      <c r="BT20" s="408" t="str">
        <f t="shared" si="41"/>
        <v>1-17</v>
      </c>
      <c r="BU20" s="412">
        <f>'12.1'!E20</f>
        <v>1</v>
      </c>
      <c r="BV20" s="409">
        <f t="shared" si="46"/>
        <v>1</v>
      </c>
      <c r="BW20" s="408" t="str">
        <f t="shared" si="59"/>
        <v>1-14</v>
      </c>
      <c r="BX20" s="408" t="str">
        <f t="shared" si="42"/>
        <v>1-20</v>
      </c>
      <c r="BY20" s="412">
        <f>'13.1'!F21</f>
        <v>2</v>
      </c>
      <c r="BZ20" s="412">
        <f>'13.2'!E21</f>
        <v>2</v>
      </c>
      <c r="CA20" s="412">
        <f>'13.3'!F20</f>
        <v>2</v>
      </c>
      <c r="CB20" s="413">
        <f t="shared" si="19"/>
        <v>6</v>
      </c>
      <c r="CC20" s="408" t="str">
        <f t="shared" si="60"/>
        <v>1-9</v>
      </c>
      <c r="CD20" s="408" t="str">
        <f t="shared" si="43"/>
        <v>1-14</v>
      </c>
      <c r="CE20" s="414">
        <f>'14.1'!D21</f>
        <v>3</v>
      </c>
      <c r="CF20" s="415">
        <f t="shared" si="44"/>
        <v>3</v>
      </c>
      <c r="CG20" s="408" t="str">
        <f t="shared" si="61"/>
        <v>1-12</v>
      </c>
      <c r="CH20" s="408" t="str">
        <f t="shared" si="45"/>
        <v>1-16</v>
      </c>
    </row>
    <row r="21" spans="1:86" ht="15.75" customHeight="1" x14ac:dyDescent="0.25">
      <c r="A21" s="212" t="s">
        <v>40</v>
      </c>
      <c r="B21" s="408" t="str">
        <f t="shared" si="22"/>
        <v>13</v>
      </c>
      <c r="C21" s="408" t="str">
        <f t="shared" si="47"/>
        <v>8</v>
      </c>
      <c r="D21" s="409">
        <f t="shared" si="23"/>
        <v>89.285714285714292</v>
      </c>
      <c r="E21" s="410">
        <f t="shared" si="24"/>
        <v>75</v>
      </c>
      <c r="F21" s="411">
        <f>'1.1'!H21</f>
        <v>4</v>
      </c>
      <c r="G21" s="411">
        <f>'1.2'!F21</f>
        <v>2</v>
      </c>
      <c r="H21" s="411">
        <f>'1.3'!F21</f>
        <v>2</v>
      </c>
      <c r="I21" s="409">
        <f t="shared" si="25"/>
        <v>8</v>
      </c>
      <c r="J21" s="408" t="str">
        <f t="shared" si="48"/>
        <v>1-12</v>
      </c>
      <c r="K21" s="408" t="str">
        <f t="shared" si="26"/>
        <v>1-18</v>
      </c>
      <c r="L21" s="412">
        <f>'2.1'!D22</f>
        <v>4</v>
      </c>
      <c r="M21" s="412">
        <f>'2.2 - старая Методика'!D22</f>
        <v>0</v>
      </c>
      <c r="N21" s="412">
        <f>'2.2'!D22</f>
        <v>4</v>
      </c>
      <c r="O21" s="409">
        <f t="shared" si="27"/>
        <v>8</v>
      </c>
      <c r="P21" s="408" t="str">
        <f t="shared" si="49"/>
        <v>1-9</v>
      </c>
      <c r="Q21" s="408" t="str">
        <f t="shared" si="28"/>
        <v>1-14</v>
      </c>
      <c r="R21" s="412">
        <f>'3.1'!F21</f>
        <v>2</v>
      </c>
      <c r="S21" s="409">
        <f t="shared" si="29"/>
        <v>2</v>
      </c>
      <c r="T21" s="408" t="str">
        <f t="shared" si="50"/>
        <v>1-14</v>
      </c>
      <c r="U21" s="408" t="str">
        <f t="shared" si="30"/>
        <v>1-18</v>
      </c>
      <c r="V21" s="412">
        <f>'4.1'!F22</f>
        <v>2</v>
      </c>
      <c r="W21" s="412">
        <f>'4.2'!F22</f>
        <v>2</v>
      </c>
      <c r="X21" s="412">
        <f>'4.3'!F22</f>
        <v>1</v>
      </c>
      <c r="Y21" s="412">
        <f>'4.4'!F22</f>
        <v>1</v>
      </c>
      <c r="Z21" s="412">
        <f>'4.5'!F22</f>
        <v>2</v>
      </c>
      <c r="AA21" s="412">
        <f>'4.6'!E22</f>
        <v>0</v>
      </c>
      <c r="AB21" s="409">
        <f t="shared" si="31"/>
        <v>8</v>
      </c>
      <c r="AC21" s="408" t="str">
        <f t="shared" si="51"/>
        <v>13</v>
      </c>
      <c r="AD21" s="408" t="str">
        <f t="shared" si="32"/>
        <v>19</v>
      </c>
      <c r="AE21" s="412">
        <f>'5.1 - старая Методика'!D22</f>
        <v>0</v>
      </c>
      <c r="AF21" s="412">
        <f>'5.1'!D22</f>
        <v>4</v>
      </c>
      <c r="AG21" s="409">
        <f t="shared" si="33"/>
        <v>4</v>
      </c>
      <c r="AH21" s="408" t="str">
        <f t="shared" si="52"/>
        <v>1-11</v>
      </c>
      <c r="AI21" s="408" t="str">
        <f t="shared" si="34"/>
        <v>1-17</v>
      </c>
      <c r="AJ21" s="412">
        <f>'6.1'!F22</f>
        <v>1</v>
      </c>
      <c r="AK21" s="409">
        <f t="shared" si="35"/>
        <v>1</v>
      </c>
      <c r="AL21" s="408" t="str">
        <f t="shared" si="53"/>
        <v>8-11</v>
      </c>
      <c r="AM21" s="408" t="str">
        <f t="shared" si="36"/>
        <v>11-17</v>
      </c>
      <c r="AN21" s="412">
        <f>'7.1'!E22</f>
        <v>3</v>
      </c>
      <c r="AO21" s="412">
        <f>'7.2'!F21</f>
        <v>2</v>
      </c>
      <c r="AP21" s="409">
        <f t="shared" si="7"/>
        <v>5</v>
      </c>
      <c r="AQ21" s="408" t="str">
        <f t="shared" si="54"/>
        <v>1-9</v>
      </c>
      <c r="AR21" s="408" t="str">
        <f t="shared" si="37"/>
        <v>1-14</v>
      </c>
      <c r="AS21" s="411">
        <f>'8.1'!G21</f>
        <v>3</v>
      </c>
      <c r="AT21" s="411">
        <f>'8.2'!G21</f>
        <v>3</v>
      </c>
      <c r="AU21" s="411">
        <f>'8.3'!G21</f>
        <v>3</v>
      </c>
      <c r="AV21" s="411">
        <f>'8.4'!G22</f>
        <v>0</v>
      </c>
      <c r="AW21" s="409">
        <f t="shared" si="9"/>
        <v>9</v>
      </c>
      <c r="AX21" s="408" t="str">
        <f t="shared" si="55"/>
        <v>7-9</v>
      </c>
      <c r="AY21" s="408" t="str">
        <f t="shared" si="38"/>
        <v>13-15</v>
      </c>
      <c r="AZ21" s="412">
        <f>'9.1'!H21</f>
        <v>2</v>
      </c>
      <c r="BA21" s="412">
        <f>'9.2'!H21</f>
        <v>2</v>
      </c>
      <c r="BB21" s="412">
        <f>'9.3'!H21</f>
        <v>2</v>
      </c>
      <c r="BC21" s="412">
        <f>'9.4'!H22</f>
        <v>2</v>
      </c>
      <c r="BD21" s="412">
        <f>'9.5'!H21</f>
        <v>2</v>
      </c>
      <c r="BE21" s="412">
        <f>'9.6'!H21</f>
        <v>2</v>
      </c>
      <c r="BF21" s="413">
        <f t="shared" si="11"/>
        <v>12</v>
      </c>
      <c r="BG21" s="408" t="str">
        <f t="shared" si="56"/>
        <v>1-11</v>
      </c>
      <c r="BH21" s="408" t="str">
        <f t="shared" si="39"/>
        <v>1-15</v>
      </c>
      <c r="BI21" s="412">
        <f>'10.1'!H21</f>
        <v>2</v>
      </c>
      <c r="BJ21" s="412">
        <f>'10.2'!H22</f>
        <v>2</v>
      </c>
      <c r="BK21" s="413">
        <f t="shared" si="13"/>
        <v>4</v>
      </c>
      <c r="BL21" s="408" t="str">
        <f t="shared" si="57"/>
        <v>1-10</v>
      </c>
      <c r="BM21" s="408" t="str">
        <f t="shared" si="40"/>
        <v>1-13</v>
      </c>
      <c r="BN21" s="412">
        <f>'11.1'!G22</f>
        <v>3</v>
      </c>
      <c r="BO21" s="412">
        <f>'11.2'!G21</f>
        <v>3</v>
      </c>
      <c r="BP21" s="412">
        <f>'11.3'!G21</f>
        <v>3</v>
      </c>
      <c r="BQ21" s="412">
        <f>'11.4'!G22</f>
        <v>3</v>
      </c>
      <c r="BR21" s="409">
        <f t="shared" si="15"/>
        <v>12</v>
      </c>
      <c r="BS21" s="408" t="str">
        <f t="shared" si="58"/>
        <v>1-12</v>
      </c>
      <c r="BT21" s="408" t="str">
        <f t="shared" si="41"/>
        <v>1-17</v>
      </c>
      <c r="BU21" s="412">
        <f>'12.1'!E21</f>
        <v>1</v>
      </c>
      <c r="BV21" s="409">
        <f t="shared" si="46"/>
        <v>1</v>
      </c>
      <c r="BW21" s="408" t="str">
        <f t="shared" si="59"/>
        <v>1-14</v>
      </c>
      <c r="BX21" s="408" t="str">
        <f t="shared" si="42"/>
        <v>1-20</v>
      </c>
      <c r="BY21" s="412">
        <f>'13.1'!F22</f>
        <v>2</v>
      </c>
      <c r="BZ21" s="412">
        <f>'13.2'!E22</f>
        <v>2</v>
      </c>
      <c r="CA21" s="412">
        <f>'13.3'!F21</f>
        <v>2</v>
      </c>
      <c r="CB21" s="413">
        <f t="shared" si="19"/>
        <v>6</v>
      </c>
      <c r="CC21" s="408" t="str">
        <f t="shared" si="60"/>
        <v>1-9</v>
      </c>
      <c r="CD21" s="408" t="str">
        <f t="shared" si="43"/>
        <v>1-14</v>
      </c>
      <c r="CE21" s="414">
        <f>'14.1'!D22</f>
        <v>3</v>
      </c>
      <c r="CF21" s="415">
        <f t="shared" si="44"/>
        <v>3</v>
      </c>
      <c r="CG21" s="408" t="str">
        <f t="shared" si="61"/>
        <v>1-12</v>
      </c>
      <c r="CH21" s="408" t="str">
        <f t="shared" si="45"/>
        <v>1-16</v>
      </c>
    </row>
    <row r="22" spans="1:86" ht="15.75" customHeight="1" x14ac:dyDescent="0.25">
      <c r="A22" s="212" t="s">
        <v>41</v>
      </c>
      <c r="B22" s="408" t="str">
        <f t="shared" si="22"/>
        <v>12</v>
      </c>
      <c r="C22" s="408" t="str">
        <f t="shared" si="47"/>
        <v>7</v>
      </c>
      <c r="D22" s="409">
        <f t="shared" si="23"/>
        <v>89.88095238095238</v>
      </c>
      <c r="E22" s="410">
        <f t="shared" si="24"/>
        <v>75.5</v>
      </c>
      <c r="F22" s="411">
        <f>'1.1'!H22</f>
        <v>2</v>
      </c>
      <c r="G22" s="411">
        <f>'1.2'!F22</f>
        <v>2</v>
      </c>
      <c r="H22" s="411">
        <f>'1.3'!F22</f>
        <v>2</v>
      </c>
      <c r="I22" s="409">
        <f t="shared" si="25"/>
        <v>6</v>
      </c>
      <c r="J22" s="408" t="str">
        <f t="shared" si="48"/>
        <v>13</v>
      </c>
      <c r="K22" s="408" t="str">
        <f t="shared" si="26"/>
        <v>19</v>
      </c>
      <c r="L22" s="412">
        <f>'2.1'!D23</f>
        <v>4</v>
      </c>
      <c r="M22" s="412">
        <f>'2.2 - старая Методика'!D23</f>
        <v>0</v>
      </c>
      <c r="N22" s="412">
        <f>'2.2'!D23</f>
        <v>4</v>
      </c>
      <c r="O22" s="409">
        <f t="shared" si="27"/>
        <v>8</v>
      </c>
      <c r="P22" s="408" t="str">
        <f t="shared" si="49"/>
        <v>1-9</v>
      </c>
      <c r="Q22" s="408" t="str">
        <f t="shared" si="28"/>
        <v>1-14</v>
      </c>
      <c r="R22" s="412">
        <f>'3.1'!F22</f>
        <v>2</v>
      </c>
      <c r="S22" s="409">
        <f t="shared" si="29"/>
        <v>2</v>
      </c>
      <c r="T22" s="408" t="str">
        <f t="shared" si="50"/>
        <v>1-14</v>
      </c>
      <c r="U22" s="408" t="str">
        <f t="shared" si="30"/>
        <v>1-18</v>
      </c>
      <c r="V22" s="412">
        <f>'4.1'!F23</f>
        <v>2</v>
      </c>
      <c r="W22" s="412">
        <f>'4.2'!F23</f>
        <v>0</v>
      </c>
      <c r="X22" s="412">
        <f>'4.3'!F23</f>
        <v>2</v>
      </c>
      <c r="Y22" s="412">
        <f>'4.4'!F23</f>
        <v>2</v>
      </c>
      <c r="Z22" s="412">
        <f>'4.5'!F23</f>
        <v>2</v>
      </c>
      <c r="AA22" s="412">
        <f>'4.6'!E23</f>
        <v>2</v>
      </c>
      <c r="AB22" s="409">
        <f t="shared" si="31"/>
        <v>10</v>
      </c>
      <c r="AC22" s="408" t="str">
        <f t="shared" si="51"/>
        <v>10-12</v>
      </c>
      <c r="AD22" s="408" t="str">
        <f t="shared" si="32"/>
        <v>15-18</v>
      </c>
      <c r="AE22" s="412">
        <f>'5.1 - старая Методика'!D23</f>
        <v>0</v>
      </c>
      <c r="AF22" s="412">
        <f>'5.1'!D23</f>
        <v>4</v>
      </c>
      <c r="AG22" s="409">
        <f t="shared" si="33"/>
        <v>4</v>
      </c>
      <c r="AH22" s="408" t="str">
        <f t="shared" si="52"/>
        <v>1-11</v>
      </c>
      <c r="AI22" s="408" t="str">
        <f t="shared" si="34"/>
        <v>1-17</v>
      </c>
      <c r="AJ22" s="412">
        <f>'6.1'!F23</f>
        <v>3</v>
      </c>
      <c r="AK22" s="409">
        <f t="shared" si="35"/>
        <v>3</v>
      </c>
      <c r="AL22" s="408" t="str">
        <f t="shared" si="53"/>
        <v>1-7</v>
      </c>
      <c r="AM22" s="408" t="str">
        <f t="shared" si="36"/>
        <v>1-10</v>
      </c>
      <c r="AN22" s="412">
        <f>'7.1'!E23</f>
        <v>3</v>
      </c>
      <c r="AO22" s="412">
        <f>'7.2'!F22</f>
        <v>2</v>
      </c>
      <c r="AP22" s="409">
        <f t="shared" si="7"/>
        <v>5</v>
      </c>
      <c r="AQ22" s="408" t="str">
        <f t="shared" si="54"/>
        <v>1-9</v>
      </c>
      <c r="AR22" s="408" t="str">
        <f t="shared" si="37"/>
        <v>1-14</v>
      </c>
      <c r="AS22" s="411">
        <f>'8.1'!G22</f>
        <v>3</v>
      </c>
      <c r="AT22" s="411">
        <f>'8.2'!G22</f>
        <v>3</v>
      </c>
      <c r="AU22" s="411">
        <f>'8.3'!G22</f>
        <v>3</v>
      </c>
      <c r="AV22" s="411">
        <f>'8.4'!G23</f>
        <v>0</v>
      </c>
      <c r="AW22" s="409">
        <f t="shared" si="9"/>
        <v>9</v>
      </c>
      <c r="AX22" s="408" t="str">
        <f t="shared" si="55"/>
        <v>7-9</v>
      </c>
      <c r="AY22" s="408" t="str">
        <f t="shared" si="38"/>
        <v>13-15</v>
      </c>
      <c r="AZ22" s="412">
        <f>'9.1'!H22</f>
        <v>2</v>
      </c>
      <c r="BA22" s="412">
        <f>'9.2'!H22</f>
        <v>2</v>
      </c>
      <c r="BB22" s="412">
        <f>'9.3'!H22</f>
        <v>2</v>
      </c>
      <c r="BC22" s="412">
        <f>'9.4'!H23</f>
        <v>0.5</v>
      </c>
      <c r="BD22" s="412">
        <f>'9.5'!H22</f>
        <v>2</v>
      </c>
      <c r="BE22" s="412">
        <f>'9.6'!H22</f>
        <v>2</v>
      </c>
      <c r="BF22" s="413">
        <f t="shared" si="11"/>
        <v>10.5</v>
      </c>
      <c r="BG22" s="408" t="str">
        <f t="shared" si="56"/>
        <v>13</v>
      </c>
      <c r="BH22" s="408" t="str">
        <f t="shared" si="39"/>
        <v>18</v>
      </c>
      <c r="BI22" s="412">
        <f>'10.1'!H22</f>
        <v>2</v>
      </c>
      <c r="BJ22" s="412">
        <f>'10.2'!H23</f>
        <v>2</v>
      </c>
      <c r="BK22" s="413">
        <f t="shared" si="13"/>
        <v>4</v>
      </c>
      <c r="BL22" s="408" t="str">
        <f t="shared" si="57"/>
        <v>1-10</v>
      </c>
      <c r="BM22" s="408" t="str">
        <f t="shared" si="40"/>
        <v>1-13</v>
      </c>
      <c r="BN22" s="412">
        <f>'11.1'!G23</f>
        <v>3</v>
      </c>
      <c r="BO22" s="412">
        <f>'11.2'!G22</f>
        <v>3</v>
      </c>
      <c r="BP22" s="412">
        <f>'11.3'!G22</f>
        <v>3</v>
      </c>
      <c r="BQ22" s="412">
        <f>'11.4'!G23</f>
        <v>3</v>
      </c>
      <c r="BR22" s="409">
        <f t="shared" si="15"/>
        <v>12</v>
      </c>
      <c r="BS22" s="408" t="str">
        <f t="shared" si="58"/>
        <v>1-12</v>
      </c>
      <c r="BT22" s="408" t="str">
        <f t="shared" si="41"/>
        <v>1-17</v>
      </c>
      <c r="BU22" s="412">
        <f>'12.1'!E22</f>
        <v>1</v>
      </c>
      <c r="BV22" s="409">
        <f t="shared" si="46"/>
        <v>1</v>
      </c>
      <c r="BW22" s="408" t="str">
        <f t="shared" si="59"/>
        <v>1-14</v>
      </c>
      <c r="BX22" s="408" t="str">
        <f t="shared" si="42"/>
        <v>1-20</v>
      </c>
      <c r="BY22" s="412">
        <f>'13.1'!F23</f>
        <v>2</v>
      </c>
      <c r="BZ22" s="412">
        <f>'13.2'!E23</f>
        <v>2</v>
      </c>
      <c r="CA22" s="412">
        <f>'13.3'!F22</f>
        <v>2</v>
      </c>
      <c r="CB22" s="413">
        <f t="shared" si="19"/>
        <v>6</v>
      </c>
      <c r="CC22" s="408" t="str">
        <f t="shared" si="60"/>
        <v>1-9</v>
      </c>
      <c r="CD22" s="408" t="str">
        <f t="shared" si="43"/>
        <v>1-14</v>
      </c>
      <c r="CE22" s="414">
        <f>'14.1'!D23</f>
        <v>3</v>
      </c>
      <c r="CF22" s="415">
        <f t="shared" si="44"/>
        <v>3</v>
      </c>
      <c r="CG22" s="408" t="str">
        <f t="shared" si="61"/>
        <v>1-12</v>
      </c>
      <c r="CH22" s="408" t="str">
        <f t="shared" si="45"/>
        <v>1-16</v>
      </c>
    </row>
    <row r="23" spans="1:86" ht="15.75" customHeight="1" x14ac:dyDescent="0.25">
      <c r="A23" s="212" t="s">
        <v>42</v>
      </c>
      <c r="B23" s="408" t="str">
        <f t="shared" si="22"/>
        <v>20</v>
      </c>
      <c r="C23" s="408" t="str">
        <f t="shared" si="47"/>
        <v>14</v>
      </c>
      <c r="D23" s="409">
        <f t="shared" si="23"/>
        <v>58.333333333333336</v>
      </c>
      <c r="E23" s="410">
        <f t="shared" si="24"/>
        <v>49</v>
      </c>
      <c r="F23" s="411">
        <f>'1.1'!H23</f>
        <v>2</v>
      </c>
      <c r="G23" s="411">
        <f>'1.2'!F23</f>
        <v>1</v>
      </c>
      <c r="H23" s="411">
        <f>'1.3'!F23</f>
        <v>1</v>
      </c>
      <c r="I23" s="409">
        <f t="shared" si="25"/>
        <v>4</v>
      </c>
      <c r="J23" s="408" t="str">
        <f t="shared" si="48"/>
        <v>14</v>
      </c>
      <c r="K23" s="408" t="str">
        <f t="shared" si="26"/>
        <v>20</v>
      </c>
      <c r="L23" s="412">
        <f>'2.1'!D24</f>
        <v>1</v>
      </c>
      <c r="M23" s="412">
        <f>'2.2 - старая Методика'!D24</f>
        <v>0</v>
      </c>
      <c r="N23" s="412">
        <f>'2.2'!D24</f>
        <v>4</v>
      </c>
      <c r="O23" s="409">
        <f t="shared" si="27"/>
        <v>5</v>
      </c>
      <c r="P23" s="408" t="str">
        <f t="shared" si="49"/>
        <v>12</v>
      </c>
      <c r="Q23" s="408" t="str">
        <f t="shared" si="28"/>
        <v>18</v>
      </c>
      <c r="R23" s="412">
        <f>'3.1'!F23</f>
        <v>2</v>
      </c>
      <c r="S23" s="409">
        <f t="shared" si="29"/>
        <v>2</v>
      </c>
      <c r="T23" s="408" t="str">
        <f t="shared" si="50"/>
        <v>1-14</v>
      </c>
      <c r="U23" s="408" t="str">
        <f t="shared" si="30"/>
        <v>1-18</v>
      </c>
      <c r="V23" s="412">
        <f>'4.1'!F24</f>
        <v>0</v>
      </c>
      <c r="W23" s="412">
        <f>'4.2'!F24</f>
        <v>0</v>
      </c>
      <c r="X23" s="412">
        <f>'4.3'!F24</f>
        <v>0</v>
      </c>
      <c r="Y23" s="412">
        <f>'4.4'!F24</f>
        <v>0</v>
      </c>
      <c r="Z23" s="412">
        <f>'4.5'!F24</f>
        <v>0</v>
      </c>
      <c r="AA23" s="412">
        <f>'4.6'!E24</f>
        <v>0</v>
      </c>
      <c r="AB23" s="409">
        <f t="shared" si="31"/>
        <v>0</v>
      </c>
      <c r="AC23" s="408" t="str">
        <f t="shared" si="51"/>
        <v>14</v>
      </c>
      <c r="AD23" s="408" t="str">
        <f t="shared" si="32"/>
        <v>20</v>
      </c>
      <c r="AE23" s="412">
        <f>'5.1 - старая Методика'!D24</f>
        <v>0</v>
      </c>
      <c r="AF23" s="412">
        <f>'5.1'!D24</f>
        <v>2</v>
      </c>
      <c r="AG23" s="409">
        <f t="shared" si="33"/>
        <v>2</v>
      </c>
      <c r="AH23" s="408" t="str">
        <f t="shared" si="52"/>
        <v>12-13</v>
      </c>
      <c r="AI23" s="408" t="str">
        <f t="shared" si="34"/>
        <v>18-19</v>
      </c>
      <c r="AJ23" s="412">
        <f>'6.1'!F24</f>
        <v>3</v>
      </c>
      <c r="AK23" s="409">
        <f t="shared" si="35"/>
        <v>3</v>
      </c>
      <c r="AL23" s="408" t="str">
        <f t="shared" si="53"/>
        <v>1-7</v>
      </c>
      <c r="AM23" s="408" t="str">
        <f t="shared" si="36"/>
        <v>1-10</v>
      </c>
      <c r="AN23" s="412">
        <f>'7.1'!E24</f>
        <v>0</v>
      </c>
      <c r="AO23" s="412">
        <f>'7.2'!F23</f>
        <v>2</v>
      </c>
      <c r="AP23" s="409">
        <f t="shared" si="7"/>
        <v>2</v>
      </c>
      <c r="AQ23" s="408" t="str">
        <f t="shared" si="54"/>
        <v>12-13</v>
      </c>
      <c r="AR23" s="408" t="str">
        <f t="shared" si="37"/>
        <v>17-19</v>
      </c>
      <c r="AS23" s="411">
        <f>'8.1'!G23</f>
        <v>1.5</v>
      </c>
      <c r="AT23" s="411">
        <f>'8.2'!G23</f>
        <v>1.5</v>
      </c>
      <c r="AU23" s="411">
        <f>'8.3'!G23</f>
        <v>1.5</v>
      </c>
      <c r="AV23" s="411">
        <f>'8.4'!G24</f>
        <v>1.5</v>
      </c>
      <c r="AW23" s="409">
        <f t="shared" si="9"/>
        <v>6</v>
      </c>
      <c r="AX23" s="408" t="str">
        <f t="shared" si="55"/>
        <v>10-13</v>
      </c>
      <c r="AY23" s="408" t="str">
        <f t="shared" si="38"/>
        <v>16-19</v>
      </c>
      <c r="AZ23" s="412">
        <f>'9.1'!H23</f>
        <v>2</v>
      </c>
      <c r="BA23" s="412">
        <f>'9.2'!H23</f>
        <v>2</v>
      </c>
      <c r="BB23" s="412">
        <f>'9.3'!H23</f>
        <v>2</v>
      </c>
      <c r="BC23" s="412">
        <f>'9.4'!H24</f>
        <v>2</v>
      </c>
      <c r="BD23" s="412">
        <f>'9.5'!H23</f>
        <v>2</v>
      </c>
      <c r="BE23" s="412">
        <f>'9.6'!H23</f>
        <v>2</v>
      </c>
      <c r="BF23" s="413">
        <f t="shared" si="11"/>
        <v>12</v>
      </c>
      <c r="BG23" s="408" t="str">
        <f t="shared" si="56"/>
        <v>1-11</v>
      </c>
      <c r="BH23" s="408" t="str">
        <f t="shared" si="39"/>
        <v>1-15</v>
      </c>
      <c r="BI23" s="412">
        <f>'10.1'!H23</f>
        <v>2</v>
      </c>
      <c r="BJ23" s="412">
        <f>'10.2'!H24</f>
        <v>0</v>
      </c>
      <c r="BK23" s="413">
        <f t="shared" si="13"/>
        <v>2</v>
      </c>
      <c r="BL23" s="408" t="str">
        <f t="shared" si="57"/>
        <v>12-13</v>
      </c>
      <c r="BM23" s="408" t="str">
        <f t="shared" si="40"/>
        <v>15-17</v>
      </c>
      <c r="BN23" s="412">
        <f>'11.1'!G24</f>
        <v>1.5</v>
      </c>
      <c r="BO23" s="412">
        <f>'11.2'!G23</f>
        <v>1.5</v>
      </c>
      <c r="BP23" s="412">
        <f>'11.3'!G23</f>
        <v>1.5</v>
      </c>
      <c r="BQ23" s="412">
        <f>'11.4'!G24</f>
        <v>1.5</v>
      </c>
      <c r="BR23" s="409">
        <f t="shared" si="15"/>
        <v>6</v>
      </c>
      <c r="BS23" s="408" t="str">
        <f t="shared" si="58"/>
        <v>14</v>
      </c>
      <c r="BT23" s="408" t="str">
        <f t="shared" si="41"/>
        <v>20</v>
      </c>
      <c r="BU23" s="412">
        <f>'12.1'!E23</f>
        <v>1</v>
      </c>
      <c r="BV23" s="409">
        <f t="shared" si="46"/>
        <v>1</v>
      </c>
      <c r="BW23" s="408" t="str">
        <f t="shared" si="59"/>
        <v>1-14</v>
      </c>
      <c r="BX23" s="408" t="str">
        <f t="shared" si="42"/>
        <v>1-20</v>
      </c>
      <c r="BY23" s="412">
        <f>'13.1'!F24</f>
        <v>2</v>
      </c>
      <c r="BZ23" s="412">
        <f>'13.2'!E24</f>
        <v>0</v>
      </c>
      <c r="CA23" s="412">
        <f>'13.3'!F23</f>
        <v>2</v>
      </c>
      <c r="CB23" s="413">
        <f t="shared" si="19"/>
        <v>4</v>
      </c>
      <c r="CC23" s="408" t="str">
        <f t="shared" si="60"/>
        <v>11-12</v>
      </c>
      <c r="CD23" s="408" t="str">
        <f t="shared" si="43"/>
        <v>16-18</v>
      </c>
      <c r="CE23" s="414">
        <f>'14.1'!D24</f>
        <v>3</v>
      </c>
      <c r="CF23" s="415">
        <f t="shared" si="44"/>
        <v>3</v>
      </c>
      <c r="CG23" s="408" t="str">
        <f t="shared" si="61"/>
        <v>1-12</v>
      </c>
      <c r="CH23" s="408" t="str">
        <f t="shared" si="45"/>
        <v>1-16</v>
      </c>
    </row>
    <row r="24" spans="1:86" ht="15.75" customHeight="1" x14ac:dyDescent="0.25">
      <c r="A24" s="212" t="s">
        <v>43</v>
      </c>
      <c r="B24" s="408" t="str">
        <f t="shared" si="22"/>
        <v>7-10</v>
      </c>
      <c r="C24" s="408" t="str">
        <f t="shared" si="47"/>
        <v>4-5</v>
      </c>
      <c r="D24" s="409">
        <f t="shared" si="23"/>
        <v>92.857142857142861</v>
      </c>
      <c r="E24" s="410">
        <f t="shared" si="24"/>
        <v>78</v>
      </c>
      <c r="F24" s="411">
        <f>'1.1'!H24</f>
        <v>4</v>
      </c>
      <c r="G24" s="411">
        <f>'1.2'!F24</f>
        <v>2</v>
      </c>
      <c r="H24" s="411">
        <f>'1.3'!F24</f>
        <v>2</v>
      </c>
      <c r="I24" s="409">
        <f t="shared" si="25"/>
        <v>8</v>
      </c>
      <c r="J24" s="408" t="str">
        <f t="shared" si="48"/>
        <v>1-12</v>
      </c>
      <c r="K24" s="408" t="str">
        <f t="shared" si="26"/>
        <v>1-18</v>
      </c>
      <c r="L24" s="412">
        <f>'2.1'!D25</f>
        <v>4</v>
      </c>
      <c r="M24" s="412">
        <f>'2.2 - старая Методика'!D25</f>
        <v>0</v>
      </c>
      <c r="N24" s="412">
        <f>'2.2'!D25</f>
        <v>4</v>
      </c>
      <c r="O24" s="409">
        <f t="shared" si="27"/>
        <v>8</v>
      </c>
      <c r="P24" s="408" t="str">
        <f t="shared" si="49"/>
        <v>1-9</v>
      </c>
      <c r="Q24" s="408" t="str">
        <f t="shared" si="28"/>
        <v>1-14</v>
      </c>
      <c r="R24" s="412">
        <f>'3.1'!F24</f>
        <v>2</v>
      </c>
      <c r="S24" s="409">
        <f t="shared" si="29"/>
        <v>2</v>
      </c>
      <c r="T24" s="408" t="str">
        <f t="shared" si="50"/>
        <v>1-14</v>
      </c>
      <c r="U24" s="408" t="str">
        <f t="shared" si="30"/>
        <v>1-18</v>
      </c>
      <c r="V24" s="412">
        <f>'4.1'!F25</f>
        <v>2</v>
      </c>
      <c r="W24" s="412">
        <f>'4.2'!F25</f>
        <v>2</v>
      </c>
      <c r="X24" s="412">
        <f>'4.3'!F25</f>
        <v>2</v>
      </c>
      <c r="Y24" s="412">
        <f>'4.4'!F25</f>
        <v>2</v>
      </c>
      <c r="Z24" s="412">
        <f>'4.5'!F25</f>
        <v>2</v>
      </c>
      <c r="AA24" s="412">
        <f>'4.6'!E25</f>
        <v>2</v>
      </c>
      <c r="AB24" s="409">
        <f t="shared" si="31"/>
        <v>12</v>
      </c>
      <c r="AC24" s="408" t="str">
        <f t="shared" si="51"/>
        <v>1-7</v>
      </c>
      <c r="AD24" s="408" t="str">
        <f t="shared" si="32"/>
        <v>1-10</v>
      </c>
      <c r="AE24" s="412">
        <f>'5.1 - старая Методика'!D25</f>
        <v>0</v>
      </c>
      <c r="AF24" s="412">
        <f>'5.1'!D25</f>
        <v>4</v>
      </c>
      <c r="AG24" s="409">
        <f t="shared" si="33"/>
        <v>4</v>
      </c>
      <c r="AH24" s="408" t="str">
        <f t="shared" si="52"/>
        <v>1-11</v>
      </c>
      <c r="AI24" s="408" t="str">
        <f t="shared" si="34"/>
        <v>1-17</v>
      </c>
      <c r="AJ24" s="412">
        <f>'6.1'!F25</f>
        <v>0</v>
      </c>
      <c r="AK24" s="409">
        <f t="shared" si="35"/>
        <v>0</v>
      </c>
      <c r="AL24" s="408" t="str">
        <f t="shared" si="53"/>
        <v>12-14</v>
      </c>
      <c r="AM24" s="408" t="str">
        <f t="shared" si="36"/>
        <v>18-20</v>
      </c>
      <c r="AN24" s="412">
        <f>'7.1'!E25</f>
        <v>3</v>
      </c>
      <c r="AO24" s="412">
        <f>'7.2'!F24</f>
        <v>2</v>
      </c>
      <c r="AP24" s="409">
        <f t="shared" si="7"/>
        <v>5</v>
      </c>
      <c r="AQ24" s="408" t="str">
        <f t="shared" si="54"/>
        <v>1-9</v>
      </c>
      <c r="AR24" s="408" t="str">
        <f t="shared" si="37"/>
        <v>1-14</v>
      </c>
      <c r="AS24" s="411">
        <f>'8.1'!G24</f>
        <v>3</v>
      </c>
      <c r="AT24" s="411">
        <f>'8.2'!G24</f>
        <v>3</v>
      </c>
      <c r="AU24" s="411">
        <f>'8.3'!G24</f>
        <v>3</v>
      </c>
      <c r="AV24" s="411">
        <f>'8.4'!G25</f>
        <v>0</v>
      </c>
      <c r="AW24" s="409">
        <f t="shared" si="9"/>
        <v>9</v>
      </c>
      <c r="AX24" s="408" t="str">
        <f t="shared" si="55"/>
        <v>7-9</v>
      </c>
      <c r="AY24" s="408" t="str">
        <f t="shared" si="38"/>
        <v>13-15</v>
      </c>
      <c r="AZ24" s="412">
        <f>'9.1'!H24</f>
        <v>2</v>
      </c>
      <c r="BA24" s="412">
        <f>'9.2'!H24</f>
        <v>2</v>
      </c>
      <c r="BB24" s="412">
        <f>'9.3'!H24</f>
        <v>2</v>
      </c>
      <c r="BC24" s="412">
        <f>'9.4'!H25</f>
        <v>2</v>
      </c>
      <c r="BD24" s="412">
        <f>'9.5'!H24</f>
        <v>2</v>
      </c>
      <c r="BE24" s="412">
        <f>'9.6'!H24</f>
        <v>2</v>
      </c>
      <c r="BF24" s="413">
        <f t="shared" si="11"/>
        <v>12</v>
      </c>
      <c r="BG24" s="408" t="str">
        <f t="shared" si="56"/>
        <v>1-11</v>
      </c>
      <c r="BH24" s="408" t="str">
        <f t="shared" si="39"/>
        <v>1-15</v>
      </c>
      <c r="BI24" s="412">
        <f>'10.1'!H24</f>
        <v>2</v>
      </c>
      <c r="BJ24" s="412">
        <f>'10.2'!H25</f>
        <v>2</v>
      </c>
      <c r="BK24" s="413">
        <f t="shared" si="13"/>
        <v>4</v>
      </c>
      <c r="BL24" s="408" t="str">
        <f t="shared" si="57"/>
        <v>1-10</v>
      </c>
      <c r="BM24" s="408" t="str">
        <f t="shared" si="40"/>
        <v>1-13</v>
      </c>
      <c r="BN24" s="412">
        <f>'11.1'!G25</f>
        <v>3</v>
      </c>
      <c r="BO24" s="412">
        <f>'11.2'!G24</f>
        <v>3</v>
      </c>
      <c r="BP24" s="412">
        <f>'11.3'!G24</f>
        <v>3</v>
      </c>
      <c r="BQ24" s="412">
        <f>'11.4'!G25</f>
        <v>3</v>
      </c>
      <c r="BR24" s="409">
        <f t="shared" si="15"/>
        <v>12</v>
      </c>
      <c r="BS24" s="408" t="str">
        <f t="shared" si="58"/>
        <v>1-12</v>
      </c>
      <c r="BT24" s="408" t="str">
        <f t="shared" si="41"/>
        <v>1-17</v>
      </c>
      <c r="BU24" s="412">
        <f>'12.1'!E24</f>
        <v>1</v>
      </c>
      <c r="BV24" s="409">
        <f t="shared" si="46"/>
        <v>1</v>
      </c>
      <c r="BW24" s="408" t="str">
        <f t="shared" si="59"/>
        <v>1-14</v>
      </c>
      <c r="BX24" s="408" t="str">
        <f t="shared" si="42"/>
        <v>1-20</v>
      </c>
      <c r="BY24" s="412">
        <f>'13.1'!F25</f>
        <v>2</v>
      </c>
      <c r="BZ24" s="412">
        <f>'13.2'!E25</f>
        <v>2</v>
      </c>
      <c r="CA24" s="412">
        <f>'13.3'!F24</f>
        <v>2</v>
      </c>
      <c r="CB24" s="413">
        <f t="shared" si="19"/>
        <v>6</v>
      </c>
      <c r="CC24" s="408" t="str">
        <f t="shared" si="60"/>
        <v>1-9</v>
      </c>
      <c r="CD24" s="408" t="str">
        <f t="shared" si="43"/>
        <v>1-14</v>
      </c>
      <c r="CE24" s="414">
        <f>'14.1'!D25</f>
        <v>3</v>
      </c>
      <c r="CF24" s="415">
        <f t="shared" si="44"/>
        <v>3</v>
      </c>
      <c r="CG24" s="408" t="str">
        <f t="shared" si="61"/>
        <v>1-12</v>
      </c>
      <c r="CH24" s="408" t="str">
        <f t="shared" si="45"/>
        <v>1-16</v>
      </c>
    </row>
    <row r="25" spans="1:86" ht="15.75" customHeight="1" x14ac:dyDescent="0.25">
      <c r="A25" s="212" t="s">
        <v>44</v>
      </c>
      <c r="B25" s="408" t="str">
        <f t="shared" si="22"/>
        <v>7-10</v>
      </c>
      <c r="C25" s="408" t="str">
        <f t="shared" si="47"/>
        <v>4-5</v>
      </c>
      <c r="D25" s="409">
        <f t="shared" si="23"/>
        <v>92.857142857142861</v>
      </c>
      <c r="E25" s="410">
        <f t="shared" si="24"/>
        <v>78</v>
      </c>
      <c r="F25" s="411">
        <f>'1.1'!H25</f>
        <v>4</v>
      </c>
      <c r="G25" s="411">
        <f>'1.2'!F25</f>
        <v>2</v>
      </c>
      <c r="H25" s="411">
        <f>'1.3'!F25</f>
        <v>2</v>
      </c>
      <c r="I25" s="409">
        <f t="shared" si="25"/>
        <v>8</v>
      </c>
      <c r="J25" s="408" t="str">
        <f t="shared" si="48"/>
        <v>1-12</v>
      </c>
      <c r="K25" s="408" t="str">
        <f t="shared" si="26"/>
        <v>1-18</v>
      </c>
      <c r="L25" s="412">
        <f>'2.1'!D26</f>
        <v>4</v>
      </c>
      <c r="M25" s="412">
        <f>'2.2 - старая Методика'!D26</f>
        <v>0</v>
      </c>
      <c r="N25" s="412">
        <f>'2.2'!D26</f>
        <v>4</v>
      </c>
      <c r="O25" s="409">
        <f t="shared" si="27"/>
        <v>8</v>
      </c>
      <c r="P25" s="408" t="str">
        <f t="shared" si="49"/>
        <v>1-9</v>
      </c>
      <c r="Q25" s="408" t="str">
        <f t="shared" si="28"/>
        <v>1-14</v>
      </c>
      <c r="R25" s="412">
        <f>'3.1'!F25</f>
        <v>2</v>
      </c>
      <c r="S25" s="409">
        <f t="shared" si="29"/>
        <v>2</v>
      </c>
      <c r="T25" s="408" t="str">
        <f t="shared" si="50"/>
        <v>1-14</v>
      </c>
      <c r="U25" s="408" t="str">
        <f t="shared" si="30"/>
        <v>1-18</v>
      </c>
      <c r="V25" s="412">
        <f>'4.1'!F26</f>
        <v>2</v>
      </c>
      <c r="W25" s="412">
        <f>'4.2'!F26</f>
        <v>2</v>
      </c>
      <c r="X25" s="412">
        <f>'4.3'!F26</f>
        <v>2</v>
      </c>
      <c r="Y25" s="412">
        <f>'4.4'!F26</f>
        <v>2</v>
      </c>
      <c r="Z25" s="412">
        <f>'4.5'!F26</f>
        <v>2</v>
      </c>
      <c r="AA25" s="412">
        <f>'4.6'!E26</f>
        <v>2</v>
      </c>
      <c r="AB25" s="409">
        <f t="shared" si="31"/>
        <v>12</v>
      </c>
      <c r="AC25" s="408" t="str">
        <f t="shared" si="51"/>
        <v>1-7</v>
      </c>
      <c r="AD25" s="408" t="str">
        <f t="shared" si="32"/>
        <v>1-10</v>
      </c>
      <c r="AE25" s="412">
        <f>'5.1 - старая Методика'!D26</f>
        <v>0</v>
      </c>
      <c r="AF25" s="412">
        <f>'5.1'!D26</f>
        <v>4</v>
      </c>
      <c r="AG25" s="409">
        <f t="shared" si="33"/>
        <v>4</v>
      </c>
      <c r="AH25" s="408" t="str">
        <f t="shared" si="52"/>
        <v>1-11</v>
      </c>
      <c r="AI25" s="408" t="str">
        <f t="shared" si="34"/>
        <v>1-17</v>
      </c>
      <c r="AJ25" s="412">
        <f>'6.1'!F26</f>
        <v>3</v>
      </c>
      <c r="AK25" s="409">
        <f t="shared" si="35"/>
        <v>3</v>
      </c>
      <c r="AL25" s="408" t="str">
        <f t="shared" si="53"/>
        <v>1-7</v>
      </c>
      <c r="AM25" s="408" t="str">
        <f t="shared" si="36"/>
        <v>1-10</v>
      </c>
      <c r="AN25" s="412">
        <f>'7.1'!E26</f>
        <v>3</v>
      </c>
      <c r="AO25" s="412">
        <f>'7.2'!F25</f>
        <v>2</v>
      </c>
      <c r="AP25" s="409">
        <f t="shared" si="7"/>
        <v>5</v>
      </c>
      <c r="AQ25" s="408" t="str">
        <f t="shared" si="54"/>
        <v>1-9</v>
      </c>
      <c r="AR25" s="408" t="str">
        <f t="shared" si="37"/>
        <v>1-14</v>
      </c>
      <c r="AS25" s="411">
        <f>'8.1'!G25</f>
        <v>0</v>
      </c>
      <c r="AT25" s="411">
        <f>'8.2'!G25</f>
        <v>0</v>
      </c>
      <c r="AU25" s="411">
        <f>'8.3'!G25</f>
        <v>3</v>
      </c>
      <c r="AV25" s="411">
        <f>'8.4'!G26</f>
        <v>3</v>
      </c>
      <c r="AW25" s="409">
        <f t="shared" si="9"/>
        <v>6</v>
      </c>
      <c r="AX25" s="408" t="str">
        <f t="shared" si="55"/>
        <v>10-13</v>
      </c>
      <c r="AY25" s="408" t="str">
        <f t="shared" si="38"/>
        <v>16-19</v>
      </c>
      <c r="AZ25" s="412">
        <f>'9.1'!H25</f>
        <v>2</v>
      </c>
      <c r="BA25" s="412">
        <f>'9.2'!H25</f>
        <v>2</v>
      </c>
      <c r="BB25" s="412">
        <f>'9.3'!H25</f>
        <v>2</v>
      </c>
      <c r="BC25" s="412">
        <f>'9.4'!H26</f>
        <v>2</v>
      </c>
      <c r="BD25" s="412">
        <f>'9.5'!H25</f>
        <v>2</v>
      </c>
      <c r="BE25" s="412">
        <f>'9.6'!H25</f>
        <v>2</v>
      </c>
      <c r="BF25" s="413">
        <f t="shared" si="11"/>
        <v>12</v>
      </c>
      <c r="BG25" s="408" t="str">
        <f t="shared" si="56"/>
        <v>1-11</v>
      </c>
      <c r="BH25" s="408" t="str">
        <f t="shared" si="39"/>
        <v>1-15</v>
      </c>
      <c r="BI25" s="412">
        <f>'10.1'!H25</f>
        <v>2</v>
      </c>
      <c r="BJ25" s="412">
        <f>'10.2'!H26</f>
        <v>2</v>
      </c>
      <c r="BK25" s="413">
        <f t="shared" si="13"/>
        <v>4</v>
      </c>
      <c r="BL25" s="408" t="str">
        <f t="shared" si="57"/>
        <v>1-10</v>
      </c>
      <c r="BM25" s="408" t="str">
        <f t="shared" si="40"/>
        <v>1-13</v>
      </c>
      <c r="BN25" s="412">
        <f>'11.1'!G26</f>
        <v>3</v>
      </c>
      <c r="BO25" s="412">
        <f>'11.2'!G25</f>
        <v>3</v>
      </c>
      <c r="BP25" s="412">
        <f>'11.3'!G25</f>
        <v>3</v>
      </c>
      <c r="BQ25" s="412">
        <f>'11.4'!G26</f>
        <v>3</v>
      </c>
      <c r="BR25" s="409">
        <f t="shared" si="15"/>
        <v>12</v>
      </c>
      <c r="BS25" s="408" t="str">
        <f t="shared" si="58"/>
        <v>1-12</v>
      </c>
      <c r="BT25" s="408" t="str">
        <f t="shared" si="41"/>
        <v>1-17</v>
      </c>
      <c r="BU25" s="412">
        <f>'12.1'!E25</f>
        <v>1</v>
      </c>
      <c r="BV25" s="409">
        <f t="shared" si="46"/>
        <v>1</v>
      </c>
      <c r="BW25" s="408" t="str">
        <f t="shared" si="59"/>
        <v>1-14</v>
      </c>
      <c r="BX25" s="408" t="str">
        <f t="shared" si="42"/>
        <v>1-20</v>
      </c>
      <c r="BY25" s="412">
        <f>'13.1'!F26</f>
        <v>2</v>
      </c>
      <c r="BZ25" s="412">
        <f>'13.2'!E26</f>
        <v>2</v>
      </c>
      <c r="CA25" s="412">
        <f>'13.3'!F25</f>
        <v>2</v>
      </c>
      <c r="CB25" s="413">
        <f t="shared" si="19"/>
        <v>6</v>
      </c>
      <c r="CC25" s="408" t="str">
        <f t="shared" si="60"/>
        <v>1-9</v>
      </c>
      <c r="CD25" s="408" t="str">
        <f t="shared" si="43"/>
        <v>1-14</v>
      </c>
      <c r="CE25" s="414">
        <f>'14.1'!D26</f>
        <v>3</v>
      </c>
      <c r="CF25" s="415">
        <f t="shared" si="44"/>
        <v>3</v>
      </c>
      <c r="CG25" s="408" t="str">
        <f t="shared" si="61"/>
        <v>1-12</v>
      </c>
      <c r="CH25" s="408" t="str">
        <f t="shared" si="45"/>
        <v>1-16</v>
      </c>
    </row>
    <row r="26" spans="1:86" s="166" customFormat="1" ht="15.75" customHeight="1" x14ac:dyDescent="0.25">
      <c r="A26" s="212" t="s">
        <v>45</v>
      </c>
      <c r="B26" s="408" t="str">
        <f t="shared" si="22"/>
        <v>15</v>
      </c>
      <c r="C26" s="408" t="str">
        <f t="shared" si="47"/>
        <v>9</v>
      </c>
      <c r="D26" s="409">
        <f t="shared" si="23"/>
        <v>88.095238095238088</v>
      </c>
      <c r="E26" s="410">
        <f t="shared" si="24"/>
        <v>74</v>
      </c>
      <c r="F26" s="411">
        <f>'1.1'!H26</f>
        <v>4</v>
      </c>
      <c r="G26" s="411">
        <f>'1.2'!F26</f>
        <v>2</v>
      </c>
      <c r="H26" s="411">
        <f>'1.3'!F26</f>
        <v>2</v>
      </c>
      <c r="I26" s="409">
        <f t="shared" si="25"/>
        <v>8</v>
      </c>
      <c r="J26" s="408" t="str">
        <f t="shared" si="48"/>
        <v>1-12</v>
      </c>
      <c r="K26" s="408" t="str">
        <f t="shared" si="26"/>
        <v>1-18</v>
      </c>
      <c r="L26" s="412">
        <f>'2.1'!D27</f>
        <v>4</v>
      </c>
      <c r="M26" s="412">
        <f>'2.2 - старая Методика'!D27</f>
        <v>0</v>
      </c>
      <c r="N26" s="412">
        <f>'2.2'!D27</f>
        <v>4</v>
      </c>
      <c r="O26" s="409">
        <f t="shared" si="27"/>
        <v>8</v>
      </c>
      <c r="P26" s="408" t="str">
        <f t="shared" si="49"/>
        <v>1-9</v>
      </c>
      <c r="Q26" s="408" t="str">
        <f t="shared" si="28"/>
        <v>1-14</v>
      </c>
      <c r="R26" s="412">
        <f>'3.1'!F26</f>
        <v>2</v>
      </c>
      <c r="S26" s="409">
        <f t="shared" si="29"/>
        <v>2</v>
      </c>
      <c r="T26" s="408" t="str">
        <f t="shared" si="50"/>
        <v>1-14</v>
      </c>
      <c r="U26" s="408" t="str">
        <f t="shared" si="30"/>
        <v>1-18</v>
      </c>
      <c r="V26" s="412">
        <f>'4.1'!F27</f>
        <v>2</v>
      </c>
      <c r="W26" s="412">
        <f>'4.2'!F27</f>
        <v>2</v>
      </c>
      <c r="X26" s="412">
        <f>'4.3'!F27</f>
        <v>2</v>
      </c>
      <c r="Y26" s="412">
        <f>'4.4'!F27</f>
        <v>2</v>
      </c>
      <c r="Z26" s="412">
        <f>'4.5'!F27</f>
        <v>2</v>
      </c>
      <c r="AA26" s="412">
        <f>'4.6'!E27</f>
        <v>2</v>
      </c>
      <c r="AB26" s="409">
        <f t="shared" si="31"/>
        <v>12</v>
      </c>
      <c r="AC26" s="408" t="str">
        <f t="shared" si="51"/>
        <v>1-7</v>
      </c>
      <c r="AD26" s="408" t="str">
        <f t="shared" si="32"/>
        <v>1-10</v>
      </c>
      <c r="AE26" s="412">
        <f>'5.1 - старая Методика'!D27</f>
        <v>0</v>
      </c>
      <c r="AF26" s="412">
        <f>'5.1'!D27</f>
        <v>4</v>
      </c>
      <c r="AG26" s="409">
        <f t="shared" si="33"/>
        <v>4</v>
      </c>
      <c r="AH26" s="408" t="str">
        <f t="shared" si="52"/>
        <v>1-11</v>
      </c>
      <c r="AI26" s="408" t="str">
        <f t="shared" si="34"/>
        <v>1-17</v>
      </c>
      <c r="AJ26" s="412">
        <f>'6.1'!F27</f>
        <v>0</v>
      </c>
      <c r="AK26" s="409">
        <f t="shared" si="35"/>
        <v>0</v>
      </c>
      <c r="AL26" s="408" t="str">
        <f t="shared" si="53"/>
        <v>12-14</v>
      </c>
      <c r="AM26" s="408" t="str">
        <f t="shared" si="36"/>
        <v>18-20</v>
      </c>
      <c r="AN26" s="412">
        <f>'7.1'!E27</f>
        <v>3</v>
      </c>
      <c r="AO26" s="412">
        <f>'7.2'!F26</f>
        <v>0</v>
      </c>
      <c r="AP26" s="409">
        <f t="shared" si="7"/>
        <v>3</v>
      </c>
      <c r="AQ26" s="408" t="str">
        <f t="shared" si="54"/>
        <v>10-11</v>
      </c>
      <c r="AR26" s="408" t="str">
        <f t="shared" si="37"/>
        <v>15-16</v>
      </c>
      <c r="AS26" s="411">
        <f>'8.1'!G26</f>
        <v>3</v>
      </c>
      <c r="AT26" s="411">
        <f>'8.2'!G26</f>
        <v>3</v>
      </c>
      <c r="AU26" s="411">
        <f>'8.3'!G26</f>
        <v>3</v>
      </c>
      <c r="AV26" s="411">
        <f>'8.4'!G27</f>
        <v>3</v>
      </c>
      <c r="AW26" s="409">
        <f t="shared" si="9"/>
        <v>12</v>
      </c>
      <c r="AX26" s="408" t="str">
        <f t="shared" si="55"/>
        <v>1-6</v>
      </c>
      <c r="AY26" s="408" t="str">
        <f t="shared" si="38"/>
        <v>1-12</v>
      </c>
      <c r="AZ26" s="412">
        <f>'9.1'!H26</f>
        <v>2</v>
      </c>
      <c r="BA26" s="412">
        <f>'9.2'!H26</f>
        <v>2</v>
      </c>
      <c r="BB26" s="412">
        <f>'9.3'!H26</f>
        <v>2</v>
      </c>
      <c r="BC26" s="412">
        <f>'9.4'!H27</f>
        <v>2</v>
      </c>
      <c r="BD26" s="412">
        <f>'9.5'!H26</f>
        <v>2</v>
      </c>
      <c r="BE26" s="412">
        <f>'9.6'!H26</f>
        <v>2</v>
      </c>
      <c r="BF26" s="413">
        <f t="shared" si="11"/>
        <v>12</v>
      </c>
      <c r="BG26" s="408" t="str">
        <f t="shared" si="56"/>
        <v>1-11</v>
      </c>
      <c r="BH26" s="408" t="str">
        <f t="shared" si="39"/>
        <v>1-15</v>
      </c>
      <c r="BI26" s="412">
        <f>'10.1'!H26</f>
        <v>2</v>
      </c>
      <c r="BJ26" s="412">
        <f>'10.2'!H27</f>
        <v>0</v>
      </c>
      <c r="BK26" s="413">
        <f t="shared" si="13"/>
        <v>2</v>
      </c>
      <c r="BL26" s="408" t="str">
        <f t="shared" si="57"/>
        <v>12-13</v>
      </c>
      <c r="BM26" s="408" t="str">
        <f t="shared" si="40"/>
        <v>15-17</v>
      </c>
      <c r="BN26" s="412">
        <f>'11.1'!G27</f>
        <v>3</v>
      </c>
      <c r="BO26" s="412">
        <f>'11.2'!G26</f>
        <v>3</v>
      </c>
      <c r="BP26" s="412">
        <f>'11.3'!G26</f>
        <v>3</v>
      </c>
      <c r="BQ26" s="412">
        <f>'11.4'!G27</f>
        <v>3</v>
      </c>
      <c r="BR26" s="409">
        <f t="shared" si="15"/>
        <v>12</v>
      </c>
      <c r="BS26" s="408" t="str">
        <f t="shared" si="58"/>
        <v>1-12</v>
      </c>
      <c r="BT26" s="408" t="str">
        <f t="shared" si="41"/>
        <v>1-17</v>
      </c>
      <c r="BU26" s="412">
        <f>'12.1'!E26</f>
        <v>1</v>
      </c>
      <c r="BV26" s="409">
        <f t="shared" si="46"/>
        <v>1</v>
      </c>
      <c r="BW26" s="408" t="str">
        <f t="shared" si="59"/>
        <v>1-14</v>
      </c>
      <c r="BX26" s="408" t="str">
        <f t="shared" si="42"/>
        <v>1-20</v>
      </c>
      <c r="BY26" s="412">
        <f>'13.1'!F27</f>
        <v>1</v>
      </c>
      <c r="BZ26" s="412">
        <f>'13.2'!E27</f>
        <v>2</v>
      </c>
      <c r="CA26" s="412">
        <f>'13.3'!F26</f>
        <v>0</v>
      </c>
      <c r="CB26" s="413">
        <f t="shared" si="19"/>
        <v>3</v>
      </c>
      <c r="CC26" s="408" t="str">
        <f t="shared" si="60"/>
        <v>13</v>
      </c>
      <c r="CD26" s="408" t="str">
        <f t="shared" si="43"/>
        <v>19</v>
      </c>
      <c r="CE26" s="414">
        <f>'14.1'!D27</f>
        <v>2</v>
      </c>
      <c r="CF26" s="415">
        <f t="shared" si="44"/>
        <v>2</v>
      </c>
      <c r="CG26" s="408" t="str">
        <f t="shared" si="61"/>
        <v>13-14</v>
      </c>
      <c r="CH26" s="408" t="str">
        <f t="shared" si="45"/>
        <v>17-18</v>
      </c>
    </row>
    <row r="27" spans="1:86" ht="15.75" customHeight="1" x14ac:dyDescent="0.25">
      <c r="A27" s="212" t="s">
        <v>46</v>
      </c>
      <c r="B27" s="408" t="str">
        <f t="shared" si="22"/>
        <v>4</v>
      </c>
      <c r="C27" s="408" t="str">
        <f t="shared" si="47"/>
        <v>3</v>
      </c>
      <c r="D27" s="409">
        <f t="shared" si="23"/>
        <v>96.428571428571431</v>
      </c>
      <c r="E27" s="410">
        <f t="shared" si="24"/>
        <v>81</v>
      </c>
      <c r="F27" s="411">
        <f>'1.1'!H27</f>
        <v>4</v>
      </c>
      <c r="G27" s="411">
        <f>'1.2'!F27</f>
        <v>2</v>
      </c>
      <c r="H27" s="411">
        <f>'1.3'!F27</f>
        <v>2</v>
      </c>
      <c r="I27" s="409">
        <f t="shared" si="25"/>
        <v>8</v>
      </c>
      <c r="J27" s="408" t="str">
        <f t="shared" si="48"/>
        <v>1-12</v>
      </c>
      <c r="K27" s="408" t="str">
        <f t="shared" si="26"/>
        <v>1-18</v>
      </c>
      <c r="L27" s="412">
        <f>'2.1'!D28</f>
        <v>4</v>
      </c>
      <c r="M27" s="412">
        <f>'2.2 - старая Методика'!D28</f>
        <v>0</v>
      </c>
      <c r="N27" s="412">
        <f>'2.2'!D28</f>
        <v>4</v>
      </c>
      <c r="O27" s="409">
        <f t="shared" si="27"/>
        <v>8</v>
      </c>
      <c r="P27" s="408" t="str">
        <f t="shared" si="49"/>
        <v>1-9</v>
      </c>
      <c r="Q27" s="408" t="str">
        <f t="shared" si="28"/>
        <v>1-14</v>
      </c>
      <c r="R27" s="412">
        <f>'3.1'!F27</f>
        <v>2</v>
      </c>
      <c r="S27" s="409">
        <f t="shared" si="29"/>
        <v>2</v>
      </c>
      <c r="T27" s="408" t="str">
        <f t="shared" si="50"/>
        <v>1-14</v>
      </c>
      <c r="U27" s="408" t="str">
        <f t="shared" si="30"/>
        <v>1-18</v>
      </c>
      <c r="V27" s="412">
        <f>'4.1'!F28</f>
        <v>2</v>
      </c>
      <c r="W27" s="412">
        <f>'4.2'!F28</f>
        <v>2</v>
      </c>
      <c r="X27" s="412">
        <f>'4.3'!F28</f>
        <v>2</v>
      </c>
      <c r="Y27" s="412">
        <f>'4.4'!F28</f>
        <v>2</v>
      </c>
      <c r="Z27" s="412">
        <f>'4.5'!F28</f>
        <v>2</v>
      </c>
      <c r="AA27" s="412">
        <f>'4.6'!E28</f>
        <v>2</v>
      </c>
      <c r="AB27" s="409">
        <f t="shared" si="31"/>
        <v>12</v>
      </c>
      <c r="AC27" s="408" t="str">
        <f t="shared" si="51"/>
        <v>1-7</v>
      </c>
      <c r="AD27" s="408" t="str">
        <f t="shared" si="32"/>
        <v>1-10</v>
      </c>
      <c r="AE27" s="412">
        <f>'5.1 - старая Методика'!D28</f>
        <v>0</v>
      </c>
      <c r="AF27" s="412">
        <f>'5.1'!D28</f>
        <v>4</v>
      </c>
      <c r="AG27" s="409">
        <f t="shared" si="33"/>
        <v>4</v>
      </c>
      <c r="AH27" s="408" t="str">
        <f t="shared" si="52"/>
        <v>1-11</v>
      </c>
      <c r="AI27" s="408" t="str">
        <f t="shared" si="34"/>
        <v>1-17</v>
      </c>
      <c r="AJ27" s="412">
        <f>'6.1'!F28</f>
        <v>0</v>
      </c>
      <c r="AK27" s="409">
        <f t="shared" si="35"/>
        <v>0</v>
      </c>
      <c r="AL27" s="408" t="str">
        <f>RANK(AK27,$AK$14:$AK$27)&amp;IF(COUNTIF($AK$14:$AK$27,AK27)&gt;1,"-"&amp;RANK(AK27,$AK$14:$AK$27)+COUNTIF($AK$14:$AK$27,AK27)-1,"")</f>
        <v>12-14</v>
      </c>
      <c r="AM27" s="408" t="str">
        <f t="shared" si="36"/>
        <v>18-20</v>
      </c>
      <c r="AN27" s="412">
        <f>'7.1'!E28</f>
        <v>3</v>
      </c>
      <c r="AO27" s="412">
        <f>'7.2'!F27</f>
        <v>2</v>
      </c>
      <c r="AP27" s="409">
        <f t="shared" si="7"/>
        <v>5</v>
      </c>
      <c r="AQ27" s="408" t="str">
        <f t="shared" si="54"/>
        <v>1-9</v>
      </c>
      <c r="AR27" s="408" t="str">
        <f t="shared" si="37"/>
        <v>1-14</v>
      </c>
      <c r="AS27" s="411">
        <f>'8.1'!G27</f>
        <v>3</v>
      </c>
      <c r="AT27" s="411">
        <f>'8.2'!G27</f>
        <v>3</v>
      </c>
      <c r="AU27" s="411">
        <f>'8.3'!G27</f>
        <v>3</v>
      </c>
      <c r="AV27" s="411">
        <f>'8.4'!G28</f>
        <v>3</v>
      </c>
      <c r="AW27" s="409">
        <f t="shared" si="9"/>
        <v>12</v>
      </c>
      <c r="AX27" s="408" t="str">
        <f t="shared" si="55"/>
        <v>1-6</v>
      </c>
      <c r="AY27" s="408" t="str">
        <f t="shared" si="38"/>
        <v>1-12</v>
      </c>
      <c r="AZ27" s="412">
        <f>'9.1'!H27</f>
        <v>2</v>
      </c>
      <c r="BA27" s="412">
        <f>'9.2'!H27</f>
        <v>2</v>
      </c>
      <c r="BB27" s="412">
        <f>'9.3'!H27</f>
        <v>2</v>
      </c>
      <c r="BC27" s="412">
        <f>'9.4'!H28</f>
        <v>2</v>
      </c>
      <c r="BD27" s="412">
        <f>'9.5'!H27</f>
        <v>2</v>
      </c>
      <c r="BE27" s="412">
        <f>'9.6'!H27</f>
        <v>2</v>
      </c>
      <c r="BF27" s="413">
        <f t="shared" si="11"/>
        <v>12</v>
      </c>
      <c r="BG27" s="408" t="str">
        <f t="shared" si="56"/>
        <v>1-11</v>
      </c>
      <c r="BH27" s="408" t="str">
        <f t="shared" si="39"/>
        <v>1-15</v>
      </c>
      <c r="BI27" s="412">
        <f>'10.1'!H27</f>
        <v>2</v>
      </c>
      <c r="BJ27" s="412">
        <f>'10.2'!H28</f>
        <v>2</v>
      </c>
      <c r="BK27" s="413">
        <f t="shared" si="13"/>
        <v>4</v>
      </c>
      <c r="BL27" s="408" t="str">
        <f t="shared" si="57"/>
        <v>1-10</v>
      </c>
      <c r="BM27" s="408" t="str">
        <f t="shared" si="40"/>
        <v>1-13</v>
      </c>
      <c r="BN27" s="412">
        <f>'11.1'!G28</f>
        <v>3</v>
      </c>
      <c r="BO27" s="412">
        <f>'11.2'!G27</f>
        <v>3</v>
      </c>
      <c r="BP27" s="412">
        <f>'11.3'!G27</f>
        <v>3</v>
      </c>
      <c r="BQ27" s="412">
        <f>'11.4'!G28</f>
        <v>3</v>
      </c>
      <c r="BR27" s="409">
        <f t="shared" si="15"/>
        <v>12</v>
      </c>
      <c r="BS27" s="408" t="str">
        <f t="shared" si="58"/>
        <v>1-12</v>
      </c>
      <c r="BT27" s="408" t="str">
        <f t="shared" si="41"/>
        <v>1-17</v>
      </c>
      <c r="BU27" s="412">
        <f>'12.1'!E27</f>
        <v>1</v>
      </c>
      <c r="BV27" s="409">
        <f t="shared" si="46"/>
        <v>1</v>
      </c>
      <c r="BW27" s="408" t="str">
        <f t="shared" si="59"/>
        <v>1-14</v>
      </c>
      <c r="BX27" s="408" t="str">
        <f t="shared" si="42"/>
        <v>1-20</v>
      </c>
      <c r="BY27" s="412">
        <f>'13.1'!F28</f>
        <v>2</v>
      </c>
      <c r="BZ27" s="412">
        <f>'13.2'!E28</f>
        <v>1</v>
      </c>
      <c r="CA27" s="412">
        <f>'13.3'!F27</f>
        <v>2</v>
      </c>
      <c r="CB27" s="413">
        <f t="shared" si="19"/>
        <v>5</v>
      </c>
      <c r="CC27" s="408" t="str">
        <f t="shared" si="60"/>
        <v>10</v>
      </c>
      <c r="CD27" s="408" t="str">
        <f t="shared" si="43"/>
        <v>15</v>
      </c>
      <c r="CE27" s="414">
        <f>'14.1'!D28</f>
        <v>3</v>
      </c>
      <c r="CF27" s="415">
        <f t="shared" si="44"/>
        <v>3</v>
      </c>
      <c r="CG27" s="408" t="str">
        <f t="shared" si="61"/>
        <v>1-12</v>
      </c>
      <c r="CH27" s="408" t="str">
        <f t="shared" si="45"/>
        <v>1-16</v>
      </c>
    </row>
    <row r="28" spans="1:86" ht="15.75" customHeight="1" x14ac:dyDescent="0.25"/>
  </sheetData>
  <mergeCells count="44">
    <mergeCell ref="F2:K2"/>
    <mergeCell ref="J3:J5"/>
    <mergeCell ref="K3:K5"/>
    <mergeCell ref="B2:E2"/>
    <mergeCell ref="R2:U2"/>
    <mergeCell ref="V2:X2"/>
    <mergeCell ref="T3:T5"/>
    <mergeCell ref="U3:U5"/>
    <mergeCell ref="L2:Q2"/>
    <mergeCell ref="P3:P5"/>
    <mergeCell ref="Q3:Q5"/>
    <mergeCell ref="Y2:AD2"/>
    <mergeCell ref="AE2:AI2"/>
    <mergeCell ref="AC3:AC5"/>
    <mergeCell ref="AD3:AD5"/>
    <mergeCell ref="AH3:AH5"/>
    <mergeCell ref="AI3:AI5"/>
    <mergeCell ref="AJ2:AM2"/>
    <mergeCell ref="AN2:AR2"/>
    <mergeCell ref="AS2:AY2"/>
    <mergeCell ref="AL3:AL5"/>
    <mergeCell ref="AM3:AM5"/>
    <mergeCell ref="AQ3:AQ5"/>
    <mergeCell ref="AR3:AR5"/>
    <mergeCell ref="AX3:AX5"/>
    <mergeCell ref="AY3:AY5"/>
    <mergeCell ref="BN2:BT2"/>
    <mergeCell ref="BS3:BS5"/>
    <mergeCell ref="BT3:BT5"/>
    <mergeCell ref="AZ2:BH2"/>
    <mergeCell ref="BI2:BM2"/>
    <mergeCell ref="BG3:BG5"/>
    <mergeCell ref="BH3:BH5"/>
    <mergeCell ref="BL3:BL5"/>
    <mergeCell ref="BM3:BM5"/>
    <mergeCell ref="CE2:CH2"/>
    <mergeCell ref="CG3:CG5"/>
    <mergeCell ref="CH3:CH5"/>
    <mergeCell ref="BU2:BX2"/>
    <mergeCell ref="BY2:CD2"/>
    <mergeCell ref="BW3:BW5"/>
    <mergeCell ref="BX3:BX5"/>
    <mergeCell ref="CC3:CC5"/>
    <mergeCell ref="CD3:CD5"/>
  </mergeCells>
  <pageMargins left="0.62992125984251968" right="0.62992125984251968" top="0.55118110236220474" bottom="0.55118110236220474" header="0.31496062992125984" footer="0.31496062992125984"/>
  <pageSetup paperSize="9" scale="75" fitToWidth="0" orientation="landscape" r:id="rId1"/>
  <headerFooter scaleWithDoc="0">
    <oddFooter>&amp;C&amp;"Times New Roman,обычный"&amp;8&amp;A&amp;R&amp;8&amp;P</oddFooter>
  </headerFooter>
  <colBreaks count="10" manualBreakCount="10">
    <brk id="11" max="26" man="1"/>
    <brk id="17" max="26" man="1"/>
    <brk id="24" max="26" man="1"/>
    <brk id="30" max="26" man="1"/>
    <brk id="35" max="26" man="1"/>
    <brk id="44" max="26" man="1"/>
    <brk id="51" max="26" man="1"/>
    <brk id="60" max="26" man="1"/>
    <brk id="65" max="26" man="1"/>
    <brk id="72" max="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V48"/>
  <sheetViews>
    <sheetView zoomScaleNormal="100" zoomScaleSheetLayoutView="100" workbookViewId="0">
      <selection sqref="A1:R1"/>
    </sheetView>
  </sheetViews>
  <sheetFormatPr defaultColWidth="8.85546875" defaultRowHeight="15" x14ac:dyDescent="0.25"/>
  <cols>
    <col min="1" max="1" width="19.42578125" style="38" customWidth="1"/>
    <col min="2" max="2" width="35.42578125" style="41" customWidth="1"/>
    <col min="3" max="3" width="6.28515625" style="44" customWidth="1"/>
    <col min="4" max="5" width="6.7109375" style="41" customWidth="1"/>
    <col min="6" max="6" width="6.7109375" style="43" customWidth="1"/>
    <col min="7" max="7" width="14.140625" style="41" customWidth="1"/>
    <col min="8" max="8" width="11.7109375" style="41" customWidth="1"/>
    <col min="9" max="10" width="10.7109375" style="42" customWidth="1"/>
    <col min="11" max="11" width="11.28515625" style="41" customWidth="1"/>
    <col min="12" max="12" width="7.7109375" style="40" customWidth="1"/>
    <col min="13" max="13" width="8.28515625" style="82" customWidth="1"/>
    <col min="14" max="14" width="9.42578125" style="39" customWidth="1"/>
    <col min="15" max="15" width="9.28515625" style="84" customWidth="1"/>
    <col min="16" max="16" width="5.85546875" style="38" bestFit="1" customWidth="1"/>
    <col min="17" max="17" width="8.42578125" style="84" bestFit="1" customWidth="1"/>
    <col min="18" max="18" width="8.140625" style="86" customWidth="1"/>
    <col min="19" max="16384" width="8.85546875" style="38"/>
  </cols>
  <sheetData>
    <row r="1" spans="1:22" ht="39" customHeight="1" x14ac:dyDescent="0.2">
      <c r="A1" s="680" t="str">
        <f>"Мониторинг бюджетных данных по вопросу "&amp;Методика!B37</f>
        <v>Мониторинг бюджетных данных по вопросу Опубликован ли в информационно-телекоммуникационной сети «Интернет» (далее – сеть Интернет) бюджет для граждан, разработанный на основе Бюджета?</v>
      </c>
      <c r="B1" s="680"/>
      <c r="C1" s="680"/>
      <c r="D1" s="680"/>
      <c r="E1" s="680"/>
      <c r="F1" s="680"/>
      <c r="G1" s="680"/>
      <c r="H1" s="680"/>
      <c r="I1" s="680"/>
      <c r="J1" s="680"/>
      <c r="K1" s="680"/>
      <c r="L1" s="680"/>
      <c r="M1" s="680"/>
      <c r="N1" s="680"/>
      <c r="O1" s="680"/>
      <c r="P1" s="680"/>
      <c r="Q1" s="680"/>
      <c r="R1" s="680"/>
    </row>
    <row r="2" spans="1:22" s="30" customFormat="1" ht="74.25" customHeight="1" x14ac:dyDescent="0.25">
      <c r="A2" s="679" t="str">
        <f>Методика!B38</f>
        <v xml:space="preserve">В целях проведения мониторинга по данному вопросу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Бюджетом, отличающих его от бюджета прошлого года, а именно: существенные изменения в структуре доходов и (или) расходов, значимые новые расходные обязательства;
в) контактная информация, которую граждане могут использовать для дальнейшего обсуждения и участия в бюджетном процессе.
Бюджет для граждан должен быть опубликован в течение 14 календарных дней после принятия Бюджета и сохраняться, как минимум, до утверждения отчёта об исполнении бюджета МО за год, предшествующий отчётному (далее – Годовой отчёт об исполнении бюджета). </v>
      </c>
      <c r="B2" s="679"/>
      <c r="C2" s="679"/>
      <c r="D2" s="679"/>
      <c r="E2" s="679"/>
      <c r="F2" s="679"/>
      <c r="G2" s="679"/>
      <c r="H2" s="679"/>
      <c r="I2" s="679"/>
      <c r="J2" s="679"/>
      <c r="K2" s="679"/>
      <c r="L2" s="679"/>
      <c r="M2" s="679"/>
      <c r="N2" s="679"/>
      <c r="O2" s="679"/>
      <c r="P2" s="679"/>
      <c r="Q2" s="679"/>
      <c r="R2" s="679"/>
    </row>
    <row r="3" spans="1:22" ht="42.75" customHeight="1" x14ac:dyDescent="0.2">
      <c r="A3" s="669" t="s">
        <v>95</v>
      </c>
      <c r="B3" s="320" t="str">
        <f>Методика!$B$37</f>
        <v>Опубликован ли в информационно-телекоммуникационной сети «Интернет» (далее – сеть Интернет) бюджет для граждан, разработанный на основе Бюджета?</v>
      </c>
      <c r="C3" s="670" t="s">
        <v>348</v>
      </c>
      <c r="D3" s="684"/>
      <c r="E3" s="684"/>
      <c r="F3" s="684"/>
      <c r="G3" s="672" t="s">
        <v>345</v>
      </c>
      <c r="H3" s="672" t="s">
        <v>92</v>
      </c>
      <c r="I3" s="686"/>
      <c r="J3" s="686"/>
      <c r="K3" s="669" t="s">
        <v>91</v>
      </c>
      <c r="L3" s="673" t="s">
        <v>339</v>
      </c>
      <c r="M3" s="681"/>
      <c r="N3" s="681"/>
      <c r="O3" s="681"/>
      <c r="P3" s="681"/>
      <c r="Q3" s="681"/>
      <c r="R3" s="669" t="s">
        <v>3</v>
      </c>
    </row>
    <row r="4" spans="1:22" s="50" customFormat="1" ht="147" customHeight="1" x14ac:dyDescent="0.2">
      <c r="A4" s="672"/>
      <c r="B4" s="148" t="str">
        <f>Методика!$B$39</f>
        <v>Да, опубликован</v>
      </c>
      <c r="C4" s="682" t="s">
        <v>9</v>
      </c>
      <c r="D4" s="669" t="s">
        <v>98</v>
      </c>
      <c r="E4" s="669" t="s">
        <v>99</v>
      </c>
      <c r="F4" s="683" t="s">
        <v>8</v>
      </c>
      <c r="G4" s="685"/>
      <c r="H4" s="678" t="s">
        <v>497</v>
      </c>
      <c r="I4" s="678" t="s">
        <v>338</v>
      </c>
      <c r="J4" s="678" t="s">
        <v>89</v>
      </c>
      <c r="K4" s="672"/>
      <c r="L4" s="669" t="s">
        <v>93</v>
      </c>
      <c r="M4" s="672"/>
      <c r="N4" s="669" t="s">
        <v>94</v>
      </c>
      <c r="O4" s="672"/>
      <c r="P4" s="669" t="s">
        <v>202</v>
      </c>
      <c r="Q4" s="672"/>
      <c r="R4" s="669"/>
    </row>
    <row r="5" spans="1:22" s="50" customFormat="1" ht="26.25" customHeight="1" x14ac:dyDescent="0.2">
      <c r="A5" s="672"/>
      <c r="B5" s="68" t="str">
        <f>Методика!$B$40</f>
        <v>Нет, не опубликован или не отвечает требованиям</v>
      </c>
      <c r="C5" s="682"/>
      <c r="D5" s="669"/>
      <c r="E5" s="669"/>
      <c r="F5" s="683"/>
      <c r="G5" s="685"/>
      <c r="H5" s="686"/>
      <c r="I5" s="672"/>
      <c r="J5" s="672"/>
      <c r="K5" s="672"/>
      <c r="L5" s="278" t="s">
        <v>88</v>
      </c>
      <c r="M5" s="278" t="s">
        <v>87</v>
      </c>
      <c r="N5" s="278" t="s">
        <v>88</v>
      </c>
      <c r="O5" s="278" t="s">
        <v>87</v>
      </c>
      <c r="P5" s="278" t="s">
        <v>88</v>
      </c>
      <c r="Q5" s="278" t="s">
        <v>87</v>
      </c>
      <c r="R5" s="669"/>
    </row>
    <row r="6" spans="1:22" s="50" customFormat="1" ht="21" hidden="1" x14ac:dyDescent="0.25">
      <c r="A6" s="169" t="s">
        <v>459</v>
      </c>
      <c r="B6" s="181"/>
      <c r="C6" s="184"/>
      <c r="D6" s="180"/>
      <c r="E6" s="180"/>
      <c r="F6" s="183"/>
      <c r="G6" s="182"/>
      <c r="H6" s="181"/>
      <c r="I6" s="55"/>
      <c r="J6" s="55"/>
      <c r="K6" s="178"/>
      <c r="L6" s="54"/>
      <c r="M6" s="80"/>
      <c r="N6" s="17"/>
      <c r="O6" s="83"/>
      <c r="P6" s="180"/>
      <c r="Q6" s="83"/>
      <c r="R6" s="85"/>
    </row>
    <row r="7" spans="1:22" s="50" customFormat="1" ht="15" customHeight="1" x14ac:dyDescent="0.2">
      <c r="A7" s="250" t="s">
        <v>27</v>
      </c>
      <c r="B7" s="247" t="s">
        <v>48</v>
      </c>
      <c r="C7" s="282">
        <f t="shared" ref="C7:C12" si="0">IF(B7=$B$4,2,0)</f>
        <v>2</v>
      </c>
      <c r="D7" s="462"/>
      <c r="E7" s="462"/>
      <c r="F7" s="463">
        <f t="shared" ref="F7:F12" si="1">C7*(1-D7)*(1-E7)</f>
        <v>2</v>
      </c>
      <c r="G7" s="469"/>
      <c r="H7" s="458">
        <v>45274</v>
      </c>
      <c r="I7" s="458">
        <v>45280</v>
      </c>
      <c r="J7" s="246"/>
      <c r="K7" s="246" t="s">
        <v>521</v>
      </c>
      <c r="L7" s="246" t="s">
        <v>130</v>
      </c>
      <c r="M7" s="464"/>
      <c r="N7" s="469" t="s">
        <v>130</v>
      </c>
      <c r="O7" s="464"/>
      <c r="P7" s="460" t="s">
        <v>130</v>
      </c>
      <c r="Q7" s="464"/>
      <c r="R7" s="466" t="s">
        <v>522</v>
      </c>
    </row>
    <row r="8" spans="1:22" s="50" customFormat="1" ht="15" customHeight="1" x14ac:dyDescent="0.2">
      <c r="A8" s="250" t="s">
        <v>28</v>
      </c>
      <c r="B8" s="247" t="s">
        <v>79</v>
      </c>
      <c r="C8" s="282">
        <f t="shared" si="0"/>
        <v>0</v>
      </c>
      <c r="D8" s="462"/>
      <c r="E8" s="462"/>
      <c r="F8" s="463">
        <f t="shared" si="1"/>
        <v>0</v>
      </c>
      <c r="G8" s="498" t="s">
        <v>523</v>
      </c>
      <c r="H8" s="458">
        <v>45282</v>
      </c>
      <c r="I8" s="458"/>
      <c r="J8" s="458"/>
      <c r="K8" s="246" t="s">
        <v>521</v>
      </c>
      <c r="L8" s="246"/>
      <c r="M8" s="464"/>
      <c r="N8" s="496"/>
      <c r="O8" s="464"/>
      <c r="P8" s="460"/>
      <c r="Q8" s="464"/>
      <c r="R8" s="466" t="s">
        <v>426</v>
      </c>
    </row>
    <row r="9" spans="1:22" s="50" customFormat="1" ht="15" customHeight="1" x14ac:dyDescent="0.2">
      <c r="A9" s="271" t="s">
        <v>29</v>
      </c>
      <c r="B9" s="276" t="s">
        <v>48</v>
      </c>
      <c r="C9" s="279">
        <f t="shared" si="0"/>
        <v>2</v>
      </c>
      <c r="D9" s="280"/>
      <c r="E9" s="280"/>
      <c r="F9" s="472">
        <f t="shared" si="1"/>
        <v>2</v>
      </c>
      <c r="G9" s="495"/>
      <c r="H9" s="475">
        <v>45274</v>
      </c>
      <c r="I9" s="475">
        <v>45281</v>
      </c>
      <c r="J9" s="275"/>
      <c r="K9" s="275" t="s">
        <v>521</v>
      </c>
      <c r="L9" s="275" t="s">
        <v>130</v>
      </c>
      <c r="M9" s="470"/>
      <c r="N9" s="495" t="s">
        <v>130</v>
      </c>
      <c r="O9" s="470"/>
      <c r="P9" s="471" t="s">
        <v>130</v>
      </c>
      <c r="Q9" s="464"/>
      <c r="R9" s="466" t="s">
        <v>222</v>
      </c>
    </row>
    <row r="10" spans="1:22" s="76" customFormat="1" ht="15" customHeight="1" x14ac:dyDescent="0.2">
      <c r="A10" s="250" t="s">
        <v>30</v>
      </c>
      <c r="B10" s="247" t="s">
        <v>48</v>
      </c>
      <c r="C10" s="282">
        <f t="shared" si="0"/>
        <v>2</v>
      </c>
      <c r="D10" s="462"/>
      <c r="E10" s="462"/>
      <c r="F10" s="463">
        <f t="shared" si="1"/>
        <v>2</v>
      </c>
      <c r="G10" s="247"/>
      <c r="H10" s="458">
        <v>45274</v>
      </c>
      <c r="I10" s="458">
        <v>45285</v>
      </c>
      <c r="J10" s="497"/>
      <c r="K10" s="246" t="s">
        <v>521</v>
      </c>
      <c r="L10" s="246" t="s">
        <v>130</v>
      </c>
      <c r="M10" s="464"/>
      <c r="N10" s="460" t="s">
        <v>130</v>
      </c>
      <c r="O10" s="464"/>
      <c r="P10" s="460" t="s">
        <v>130</v>
      </c>
      <c r="Q10" s="464"/>
      <c r="R10" s="465" t="s">
        <v>335</v>
      </c>
    </row>
    <row r="11" spans="1:22" s="50" customFormat="1" ht="15" customHeight="1" x14ac:dyDescent="0.2">
      <c r="A11" s="250" t="s">
        <v>31</v>
      </c>
      <c r="B11" s="247" t="s">
        <v>48</v>
      </c>
      <c r="C11" s="282">
        <f t="shared" si="0"/>
        <v>2</v>
      </c>
      <c r="D11" s="462"/>
      <c r="E11" s="462">
        <v>0.5</v>
      </c>
      <c r="F11" s="463">
        <f t="shared" si="1"/>
        <v>1</v>
      </c>
      <c r="G11" s="247" t="s">
        <v>524</v>
      </c>
      <c r="H11" s="458">
        <v>45281</v>
      </c>
      <c r="I11" s="458">
        <v>45299</v>
      </c>
      <c r="J11" s="460"/>
      <c r="K11" s="246" t="s">
        <v>521</v>
      </c>
      <c r="L11" s="246" t="s">
        <v>130</v>
      </c>
      <c r="M11" s="464"/>
      <c r="N11" s="460" t="s">
        <v>130</v>
      </c>
      <c r="O11" s="464"/>
      <c r="P11" s="460" t="s">
        <v>130</v>
      </c>
      <c r="Q11" s="464"/>
      <c r="R11" s="466" t="s">
        <v>457</v>
      </c>
    </row>
    <row r="12" spans="1:22" s="50" customFormat="1" ht="15" customHeight="1" x14ac:dyDescent="0.2">
      <c r="A12" s="250" t="s">
        <v>32</v>
      </c>
      <c r="B12" s="247" t="s">
        <v>48</v>
      </c>
      <c r="C12" s="282">
        <f t="shared" si="0"/>
        <v>2</v>
      </c>
      <c r="D12" s="462"/>
      <c r="E12" s="462"/>
      <c r="F12" s="463">
        <f t="shared" si="1"/>
        <v>2</v>
      </c>
      <c r="G12" s="247"/>
      <c r="H12" s="458">
        <v>45272</v>
      </c>
      <c r="I12" s="458">
        <v>45278</v>
      </c>
      <c r="J12" s="246"/>
      <c r="K12" s="246" t="s">
        <v>521</v>
      </c>
      <c r="L12" s="246" t="s">
        <v>130</v>
      </c>
      <c r="M12" s="464"/>
      <c r="N12" s="460" t="s">
        <v>130</v>
      </c>
      <c r="O12" s="464"/>
      <c r="P12" s="460" t="s">
        <v>130</v>
      </c>
      <c r="Q12" s="464"/>
      <c r="R12" s="466" t="s">
        <v>458</v>
      </c>
      <c r="S12" s="156"/>
      <c r="V12" s="206"/>
    </row>
    <row r="13" spans="1:22" s="50" customFormat="1" ht="15" hidden="1" customHeight="1" x14ac:dyDescent="0.2">
      <c r="A13" s="178" t="s">
        <v>26</v>
      </c>
      <c r="B13" s="174"/>
      <c r="C13" s="174"/>
      <c r="D13" s="179"/>
      <c r="E13" s="173"/>
      <c r="F13" s="6"/>
      <c r="G13" s="167"/>
      <c r="H13" s="32"/>
      <c r="I13" s="172"/>
      <c r="J13" s="172"/>
      <c r="K13" s="174"/>
      <c r="L13" s="172"/>
      <c r="M13" s="281"/>
      <c r="N13" s="167"/>
      <c r="O13" s="281"/>
      <c r="P13" s="167"/>
      <c r="Q13" s="281"/>
      <c r="R13" s="81"/>
    </row>
    <row r="14" spans="1:22" s="50" customFormat="1" ht="15" customHeight="1" x14ac:dyDescent="0.2">
      <c r="A14" s="250" t="s">
        <v>33</v>
      </c>
      <c r="B14" s="247" t="s">
        <v>48</v>
      </c>
      <c r="C14" s="282">
        <f t="shared" ref="C14:C27" si="2">IF(B14=$B$4,2,0)</f>
        <v>2</v>
      </c>
      <c r="D14" s="462"/>
      <c r="E14" s="462"/>
      <c r="F14" s="463">
        <f t="shared" ref="F14:F27" si="3">C14*(1-D14)*(1-E14)</f>
        <v>2</v>
      </c>
      <c r="G14" s="498"/>
      <c r="H14" s="458">
        <v>45274</v>
      </c>
      <c r="I14" s="458">
        <v>45281</v>
      </c>
      <c r="J14" s="458"/>
      <c r="K14" s="246" t="s">
        <v>521</v>
      </c>
      <c r="L14" s="458" t="s">
        <v>130</v>
      </c>
      <c r="M14" s="464"/>
      <c r="N14" s="460" t="s">
        <v>130</v>
      </c>
      <c r="O14" s="464"/>
      <c r="P14" s="460" t="s">
        <v>130</v>
      </c>
      <c r="Q14" s="464"/>
      <c r="R14" s="465" t="s">
        <v>229</v>
      </c>
    </row>
    <row r="15" spans="1:22" s="50" customFormat="1" ht="15" customHeight="1" x14ac:dyDescent="0.25">
      <c r="A15" s="271" t="s">
        <v>34</v>
      </c>
      <c r="B15" s="276" t="s">
        <v>48</v>
      </c>
      <c r="C15" s="279">
        <f t="shared" si="2"/>
        <v>2</v>
      </c>
      <c r="D15" s="280"/>
      <c r="E15" s="280"/>
      <c r="F15" s="472">
        <f t="shared" si="3"/>
        <v>2</v>
      </c>
      <c r="G15" s="501" t="s">
        <v>525</v>
      </c>
      <c r="H15" s="475">
        <v>45278</v>
      </c>
      <c r="I15" s="475">
        <v>45280</v>
      </c>
      <c r="J15" s="475"/>
      <c r="K15" s="275" t="s">
        <v>521</v>
      </c>
      <c r="L15" s="275" t="s">
        <v>130</v>
      </c>
      <c r="M15" s="470"/>
      <c r="N15" s="471" t="s">
        <v>130</v>
      </c>
      <c r="O15" s="470"/>
      <c r="P15" s="471" t="s">
        <v>130</v>
      </c>
      <c r="Q15" s="470"/>
      <c r="R15" s="476" t="s">
        <v>235</v>
      </c>
      <c r="S15" s="216"/>
    </row>
    <row r="16" spans="1:22" s="50" customFormat="1" ht="15" customHeight="1" x14ac:dyDescent="0.2">
      <c r="A16" s="271" t="s">
        <v>35</v>
      </c>
      <c r="B16" s="276" t="s">
        <v>48</v>
      </c>
      <c r="C16" s="279">
        <f t="shared" si="2"/>
        <v>2</v>
      </c>
      <c r="D16" s="280"/>
      <c r="E16" s="280"/>
      <c r="F16" s="472">
        <f t="shared" si="3"/>
        <v>2</v>
      </c>
      <c r="G16" s="275"/>
      <c r="H16" s="458">
        <v>45275</v>
      </c>
      <c r="I16" s="471">
        <v>45285</v>
      </c>
      <c r="J16" s="275"/>
      <c r="K16" s="246" t="s">
        <v>521</v>
      </c>
      <c r="L16" s="275" t="s">
        <v>130</v>
      </c>
      <c r="M16" s="470"/>
      <c r="N16" s="471" t="s">
        <v>130</v>
      </c>
      <c r="O16" s="470"/>
      <c r="P16" s="471" t="s">
        <v>130</v>
      </c>
      <c r="Q16" s="470"/>
      <c r="R16" s="476" t="s">
        <v>427</v>
      </c>
    </row>
    <row r="17" spans="1:19" s="50" customFormat="1" ht="15" customHeight="1" x14ac:dyDescent="0.25">
      <c r="A17" s="271" t="s">
        <v>36</v>
      </c>
      <c r="B17" s="276" t="s">
        <v>48</v>
      </c>
      <c r="C17" s="279">
        <f t="shared" si="2"/>
        <v>2</v>
      </c>
      <c r="D17" s="280"/>
      <c r="E17" s="280"/>
      <c r="F17" s="472">
        <f t="shared" si="3"/>
        <v>2</v>
      </c>
      <c r="G17" s="499"/>
      <c r="H17" s="475">
        <v>45280</v>
      </c>
      <c r="I17" s="475">
        <v>45286</v>
      </c>
      <c r="J17" s="471"/>
      <c r="K17" s="275" t="s">
        <v>521</v>
      </c>
      <c r="L17" s="275" t="s">
        <v>130</v>
      </c>
      <c r="M17" s="470"/>
      <c r="N17" s="471" t="s">
        <v>130</v>
      </c>
      <c r="O17" s="470"/>
      <c r="P17" s="471" t="s">
        <v>130</v>
      </c>
      <c r="Q17" s="470"/>
      <c r="R17" s="476" t="s">
        <v>428</v>
      </c>
      <c r="S17" s="154"/>
    </row>
    <row r="18" spans="1:19" s="50" customFormat="1" ht="15" customHeight="1" x14ac:dyDescent="0.2">
      <c r="A18" s="271" t="s">
        <v>37</v>
      </c>
      <c r="B18" s="276" t="s">
        <v>48</v>
      </c>
      <c r="C18" s="279">
        <f t="shared" si="2"/>
        <v>2</v>
      </c>
      <c r="D18" s="280"/>
      <c r="E18" s="280"/>
      <c r="F18" s="472">
        <f t="shared" si="3"/>
        <v>2</v>
      </c>
      <c r="G18" s="499"/>
      <c r="H18" s="475">
        <v>45280</v>
      </c>
      <c r="I18" s="475">
        <v>45286</v>
      </c>
      <c r="J18" s="475"/>
      <c r="K18" s="275" t="s">
        <v>521</v>
      </c>
      <c r="L18" s="275" t="s">
        <v>130</v>
      </c>
      <c r="M18" s="470"/>
      <c r="N18" s="275" t="s">
        <v>130</v>
      </c>
      <c r="O18" s="470"/>
      <c r="P18" s="471" t="s">
        <v>130</v>
      </c>
      <c r="Q18" s="470"/>
      <c r="R18" s="476" t="s">
        <v>526</v>
      </c>
    </row>
    <row r="19" spans="1:19" s="50" customFormat="1" ht="15" customHeight="1" x14ac:dyDescent="0.2">
      <c r="A19" s="271" t="s">
        <v>38</v>
      </c>
      <c r="B19" s="276" t="s">
        <v>48</v>
      </c>
      <c r="C19" s="279">
        <f t="shared" si="2"/>
        <v>2</v>
      </c>
      <c r="D19" s="280"/>
      <c r="E19" s="280"/>
      <c r="F19" s="472">
        <f t="shared" si="3"/>
        <v>2</v>
      </c>
      <c r="G19" s="501"/>
      <c r="H19" s="475">
        <v>45268</v>
      </c>
      <c r="I19" s="471">
        <v>45275</v>
      </c>
      <c r="J19" s="471"/>
      <c r="K19" s="275" t="s">
        <v>521</v>
      </c>
      <c r="L19" s="475" t="s">
        <v>130</v>
      </c>
      <c r="M19" s="470"/>
      <c r="N19" s="471" t="s">
        <v>130</v>
      </c>
      <c r="O19" s="470"/>
      <c r="P19" s="471" t="s">
        <v>130</v>
      </c>
      <c r="Q19" s="470"/>
      <c r="R19" s="476" t="s">
        <v>527</v>
      </c>
    </row>
    <row r="20" spans="1:19" s="50" customFormat="1" ht="15" customHeight="1" x14ac:dyDescent="0.2">
      <c r="A20" s="271" t="s">
        <v>39</v>
      </c>
      <c r="B20" s="276" t="s">
        <v>48</v>
      </c>
      <c r="C20" s="279">
        <f t="shared" si="2"/>
        <v>2</v>
      </c>
      <c r="D20" s="280"/>
      <c r="E20" s="280"/>
      <c r="F20" s="472">
        <f t="shared" si="3"/>
        <v>2</v>
      </c>
      <c r="G20" s="499"/>
      <c r="H20" s="475">
        <v>45275</v>
      </c>
      <c r="I20" s="475">
        <v>45282</v>
      </c>
      <c r="J20" s="499"/>
      <c r="K20" s="275" t="s">
        <v>521</v>
      </c>
      <c r="L20" s="475" t="s">
        <v>130</v>
      </c>
      <c r="M20" s="470"/>
      <c r="N20" s="471" t="s">
        <v>130</v>
      </c>
      <c r="O20" s="470"/>
      <c r="P20" s="471" t="s">
        <v>130</v>
      </c>
      <c r="Q20" s="470"/>
      <c r="R20" s="476" t="s">
        <v>528</v>
      </c>
    </row>
    <row r="21" spans="1:19" s="50" customFormat="1" ht="15" customHeight="1" x14ac:dyDescent="0.2">
      <c r="A21" s="271" t="s">
        <v>40</v>
      </c>
      <c r="B21" s="276" t="s">
        <v>48</v>
      </c>
      <c r="C21" s="279">
        <f t="shared" si="2"/>
        <v>2</v>
      </c>
      <c r="D21" s="280"/>
      <c r="E21" s="280"/>
      <c r="F21" s="472">
        <f t="shared" si="3"/>
        <v>2</v>
      </c>
      <c r="G21" s="499"/>
      <c r="H21" s="475">
        <v>45281</v>
      </c>
      <c r="I21" s="471">
        <v>45281</v>
      </c>
      <c r="J21" s="499"/>
      <c r="K21" s="275" t="s">
        <v>521</v>
      </c>
      <c r="L21" s="275" t="s">
        <v>130</v>
      </c>
      <c r="M21" s="470"/>
      <c r="N21" s="471" t="s">
        <v>130</v>
      </c>
      <c r="O21" s="470"/>
      <c r="P21" s="471" t="s">
        <v>130</v>
      </c>
      <c r="Q21" s="470"/>
      <c r="R21" s="476" t="s">
        <v>516</v>
      </c>
    </row>
    <row r="22" spans="1:19" s="50" customFormat="1" ht="15" customHeight="1" x14ac:dyDescent="0.2">
      <c r="A22" s="271" t="s">
        <v>41</v>
      </c>
      <c r="B22" s="276" t="s">
        <v>48</v>
      </c>
      <c r="C22" s="279">
        <f t="shared" si="2"/>
        <v>2</v>
      </c>
      <c r="D22" s="280"/>
      <c r="E22" s="280"/>
      <c r="F22" s="472">
        <f t="shared" si="3"/>
        <v>2</v>
      </c>
      <c r="G22" s="275"/>
      <c r="H22" s="475">
        <v>45280</v>
      </c>
      <c r="I22" s="475">
        <v>45655</v>
      </c>
      <c r="J22" s="502"/>
      <c r="K22" s="275" t="s">
        <v>521</v>
      </c>
      <c r="L22" s="275" t="s">
        <v>130</v>
      </c>
      <c r="M22" s="470"/>
      <c r="N22" s="471" t="s">
        <v>130</v>
      </c>
      <c r="O22" s="470"/>
      <c r="P22" s="471" t="s">
        <v>130</v>
      </c>
      <c r="Q22" s="470"/>
      <c r="R22" s="473" t="s">
        <v>529</v>
      </c>
    </row>
    <row r="23" spans="1:19" s="50" customFormat="1" ht="15" customHeight="1" x14ac:dyDescent="0.2">
      <c r="A23" s="271" t="s">
        <v>42</v>
      </c>
      <c r="B23" s="276" t="s">
        <v>48</v>
      </c>
      <c r="C23" s="279">
        <f t="shared" si="2"/>
        <v>2</v>
      </c>
      <c r="D23" s="280"/>
      <c r="E23" s="280"/>
      <c r="F23" s="472">
        <f t="shared" si="3"/>
        <v>2</v>
      </c>
      <c r="G23" s="276"/>
      <c r="H23" s="475">
        <v>45279</v>
      </c>
      <c r="I23" s="475">
        <v>45653</v>
      </c>
      <c r="J23" s="275"/>
      <c r="K23" s="275" t="s">
        <v>521</v>
      </c>
      <c r="L23" s="275" t="s">
        <v>130</v>
      </c>
      <c r="M23" s="470"/>
      <c r="N23" s="471" t="s">
        <v>130</v>
      </c>
      <c r="O23" s="470"/>
      <c r="P23" s="471" t="s">
        <v>130</v>
      </c>
      <c r="Q23" s="470"/>
      <c r="R23" s="473" t="s">
        <v>530</v>
      </c>
    </row>
    <row r="24" spans="1:19" s="50" customFormat="1" ht="15" customHeight="1" x14ac:dyDescent="0.2">
      <c r="A24" s="271" t="s">
        <v>43</v>
      </c>
      <c r="B24" s="276" t="s">
        <v>48</v>
      </c>
      <c r="C24" s="279">
        <f t="shared" si="2"/>
        <v>2</v>
      </c>
      <c r="D24" s="280"/>
      <c r="E24" s="280"/>
      <c r="F24" s="472">
        <f t="shared" si="3"/>
        <v>2</v>
      </c>
      <c r="G24" s="503"/>
      <c r="H24" s="475">
        <v>45274</v>
      </c>
      <c r="I24" s="475">
        <v>45640</v>
      </c>
      <c r="J24" s="275"/>
      <c r="K24" s="275" t="s">
        <v>521</v>
      </c>
      <c r="L24" s="275" t="s">
        <v>130</v>
      </c>
      <c r="M24" s="474"/>
      <c r="N24" s="471" t="s">
        <v>130</v>
      </c>
      <c r="O24" s="474"/>
      <c r="P24" s="471" t="s">
        <v>130</v>
      </c>
      <c r="Q24" s="470"/>
      <c r="R24" s="470" t="s">
        <v>430</v>
      </c>
    </row>
    <row r="25" spans="1:19" s="50" customFormat="1" ht="15" customHeight="1" x14ac:dyDescent="0.2">
      <c r="A25" s="271" t="s">
        <v>44</v>
      </c>
      <c r="B25" s="276" t="s">
        <v>48</v>
      </c>
      <c r="C25" s="279">
        <f t="shared" si="2"/>
        <v>2</v>
      </c>
      <c r="D25" s="280"/>
      <c r="E25" s="280"/>
      <c r="F25" s="472">
        <f t="shared" si="3"/>
        <v>2</v>
      </c>
      <c r="G25" s="276"/>
      <c r="H25" s="475">
        <v>45282</v>
      </c>
      <c r="I25" s="471">
        <v>45654</v>
      </c>
      <c r="J25" s="275"/>
      <c r="K25" s="275" t="s">
        <v>521</v>
      </c>
      <c r="L25" s="275" t="s">
        <v>130</v>
      </c>
      <c r="M25" s="493"/>
      <c r="N25" s="471" t="s">
        <v>130</v>
      </c>
      <c r="O25" s="493"/>
      <c r="P25" s="471" t="s">
        <v>130</v>
      </c>
      <c r="Q25" s="493"/>
      <c r="R25" s="476" t="s">
        <v>431</v>
      </c>
    </row>
    <row r="26" spans="1:19" s="50" customFormat="1" ht="15" customHeight="1" x14ac:dyDescent="0.2">
      <c r="A26" s="271" t="s">
        <v>45</v>
      </c>
      <c r="B26" s="276" t="s">
        <v>48</v>
      </c>
      <c r="C26" s="279">
        <f t="shared" si="2"/>
        <v>2</v>
      </c>
      <c r="D26" s="280"/>
      <c r="E26" s="280"/>
      <c r="F26" s="472">
        <f t="shared" si="3"/>
        <v>2</v>
      </c>
      <c r="G26" s="500"/>
      <c r="H26" s="475">
        <v>45274</v>
      </c>
      <c r="I26" s="475">
        <v>45646</v>
      </c>
      <c r="J26" s="475"/>
      <c r="K26" s="275" t="s">
        <v>521</v>
      </c>
      <c r="L26" s="275" t="s">
        <v>130</v>
      </c>
      <c r="M26" s="470"/>
      <c r="N26" s="471" t="s">
        <v>130</v>
      </c>
      <c r="O26" s="470"/>
      <c r="P26" s="471" t="s">
        <v>130</v>
      </c>
      <c r="Q26" s="470"/>
      <c r="R26" s="476" t="s">
        <v>432</v>
      </c>
      <c r="S26" s="156"/>
    </row>
    <row r="27" spans="1:19" s="50" customFormat="1" ht="15" customHeight="1" x14ac:dyDescent="0.2">
      <c r="A27" s="271" t="s">
        <v>46</v>
      </c>
      <c r="B27" s="276" t="s">
        <v>48</v>
      </c>
      <c r="C27" s="279">
        <f t="shared" si="2"/>
        <v>2</v>
      </c>
      <c r="D27" s="280"/>
      <c r="E27" s="280"/>
      <c r="F27" s="472">
        <f t="shared" si="3"/>
        <v>2</v>
      </c>
      <c r="G27" s="500"/>
      <c r="H27" s="475">
        <v>45266</v>
      </c>
      <c r="I27" s="475">
        <v>45641</v>
      </c>
      <c r="J27" s="504"/>
      <c r="K27" s="275" t="s">
        <v>521</v>
      </c>
      <c r="L27" s="475" t="s">
        <v>130</v>
      </c>
      <c r="M27" s="470"/>
      <c r="N27" s="471" t="s">
        <v>130</v>
      </c>
      <c r="O27" s="470"/>
      <c r="P27" s="471" t="s">
        <v>130</v>
      </c>
      <c r="Q27" s="470"/>
      <c r="R27" s="476" t="s">
        <v>483</v>
      </c>
    </row>
    <row r="28" spans="1:19" x14ac:dyDescent="0.25">
      <c r="J28" s="46"/>
      <c r="K28" s="38"/>
      <c r="L28" s="45"/>
      <c r="M28" s="218"/>
      <c r="O28" s="219"/>
      <c r="Q28" s="219"/>
      <c r="R28" s="220"/>
      <c r="S28" s="50"/>
    </row>
    <row r="29" spans="1:19" x14ac:dyDescent="0.25">
      <c r="J29" s="46"/>
      <c r="K29" s="38"/>
      <c r="L29" s="45"/>
      <c r="M29" s="218"/>
      <c r="O29" s="219"/>
      <c r="Q29" s="219"/>
      <c r="R29" s="220"/>
      <c r="S29" s="50"/>
    </row>
    <row r="30" spans="1:19" x14ac:dyDescent="0.25">
      <c r="B30" s="47"/>
      <c r="C30" s="49"/>
      <c r="D30" s="47"/>
      <c r="E30" s="47"/>
      <c r="F30" s="48"/>
      <c r="G30" s="47"/>
      <c r="J30" s="46"/>
      <c r="K30" s="38"/>
      <c r="L30" s="45"/>
      <c r="Q30" s="219"/>
      <c r="R30" s="221"/>
      <c r="S30" s="50"/>
    </row>
    <row r="31" spans="1:19" x14ac:dyDescent="0.25">
      <c r="J31" s="46"/>
      <c r="K31" s="38"/>
      <c r="L31" s="45"/>
    </row>
    <row r="32" spans="1:19" x14ac:dyDescent="0.25">
      <c r="J32" s="46"/>
      <c r="K32" s="38"/>
      <c r="L32" s="45"/>
    </row>
    <row r="33" spans="10:12" x14ac:dyDescent="0.25">
      <c r="J33" s="46"/>
      <c r="K33" s="38"/>
      <c r="L33" s="45"/>
    </row>
    <row r="34" spans="10:12" x14ac:dyDescent="0.25">
      <c r="J34" s="46"/>
      <c r="K34" s="38"/>
      <c r="L34" s="45"/>
    </row>
    <row r="35" spans="10:12" x14ac:dyDescent="0.25">
      <c r="J35" s="46"/>
      <c r="K35" s="38"/>
      <c r="L35" s="45"/>
    </row>
    <row r="36" spans="10:12" ht="11.25" customHeight="1" x14ac:dyDescent="0.25">
      <c r="J36" s="46"/>
      <c r="K36" s="38"/>
      <c r="L36" s="45"/>
    </row>
    <row r="37" spans="10:12" x14ac:dyDescent="0.25">
      <c r="J37" s="46"/>
      <c r="K37" s="38"/>
      <c r="L37" s="45"/>
    </row>
    <row r="38" spans="10:12" x14ac:dyDescent="0.25">
      <c r="J38" s="46"/>
      <c r="K38" s="38"/>
      <c r="L38" s="45"/>
    </row>
    <row r="39" spans="10:12" x14ac:dyDescent="0.25">
      <c r="J39" s="46"/>
      <c r="K39" s="38"/>
      <c r="L39" s="45"/>
    </row>
    <row r="40" spans="10:12" x14ac:dyDescent="0.25">
      <c r="J40" s="46"/>
      <c r="K40" s="38"/>
      <c r="L40" s="45"/>
    </row>
    <row r="41" spans="10:12" x14ac:dyDescent="0.25">
      <c r="J41" s="46"/>
      <c r="K41" s="38"/>
      <c r="L41" s="45"/>
    </row>
    <row r="42" spans="10:12" x14ac:dyDescent="0.25">
      <c r="J42" s="46"/>
      <c r="K42" s="38"/>
      <c r="L42" s="45"/>
    </row>
    <row r="43" spans="10:12" x14ac:dyDescent="0.25">
      <c r="J43" s="46"/>
      <c r="K43" s="38"/>
      <c r="L43" s="45"/>
    </row>
    <row r="44" spans="10:12" x14ac:dyDescent="0.25">
      <c r="J44" s="46"/>
      <c r="K44" s="38"/>
      <c r="L44" s="45"/>
    </row>
    <row r="45" spans="10:12" x14ac:dyDescent="0.25">
      <c r="J45" s="46"/>
      <c r="K45" s="38"/>
      <c r="L45" s="45"/>
    </row>
    <row r="46" spans="10:12" x14ac:dyDescent="0.25">
      <c r="J46" s="46"/>
      <c r="K46" s="38"/>
      <c r="L46" s="45"/>
    </row>
    <row r="47" spans="10:12" x14ac:dyDescent="0.25">
      <c r="J47" s="46"/>
      <c r="K47" s="38"/>
      <c r="L47" s="45"/>
    </row>
    <row r="48" spans="10:12" x14ac:dyDescent="0.25">
      <c r="J48" s="46"/>
      <c r="K48" s="38"/>
      <c r="L48" s="45"/>
    </row>
  </sheetData>
  <autoFilter ref="A6:Q27"/>
  <dataConsolidate/>
  <mergeCells count="19">
    <mergeCell ref="R3:R5"/>
    <mergeCell ref="N4:O4"/>
    <mergeCell ref="H4:H5"/>
    <mergeCell ref="I4:I5"/>
    <mergeCell ref="J4:J5"/>
    <mergeCell ref="L4:M4"/>
    <mergeCell ref="A2:R2"/>
    <mergeCell ref="A1:R1"/>
    <mergeCell ref="P4:Q4"/>
    <mergeCell ref="K3:K5"/>
    <mergeCell ref="L3:Q3"/>
    <mergeCell ref="C4:C5"/>
    <mergeCell ref="D4:D5"/>
    <mergeCell ref="E4:E5"/>
    <mergeCell ref="F4:F5"/>
    <mergeCell ref="A3:A5"/>
    <mergeCell ref="C3:F3"/>
    <mergeCell ref="G3:G5"/>
    <mergeCell ref="H3:J3"/>
  </mergeCells>
  <dataValidations count="3">
    <dataValidation type="list" allowBlank="1" showInputMessage="1" showErrorMessage="1" sqref="B13:C13 M25 Q25 O25 R7:R9 R11:R13 R25:R27 R15:R21">
      <formula1>Выбор_3.1</formula1>
    </dataValidation>
    <dataValidation type="list" allowBlank="1" showInputMessage="1" showErrorMessage="1" sqref="D7:E12 D14:E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7:B12 B14:B27">
      <formula1>$B$4:$B$5</formula1>
    </dataValidation>
  </dataValidations>
  <hyperlinks>
    <hyperlink ref="R9" r:id="rId1"/>
    <hyperlink ref="R15" r:id="rId2"/>
    <hyperlink ref="R10" r:id="rId3"/>
    <hyperlink ref="R8" r:id="rId4"/>
    <hyperlink ref="R16" r:id="rId5"/>
    <hyperlink ref="R17" r:id="rId6"/>
    <hyperlink ref="R24" r:id="rId7"/>
    <hyperlink ref="R25" r:id="rId8"/>
    <hyperlink ref="R26" r:id="rId9"/>
    <hyperlink ref="R27" r:id="rId10"/>
    <hyperlink ref="R12" r:id="rId11"/>
    <hyperlink ref="R14" r:id="rId12"/>
    <hyperlink ref="R19" r:id="rId13"/>
    <hyperlink ref="R20" r:id="rId14"/>
    <hyperlink ref="R21" r:id="rId15"/>
    <hyperlink ref="R23" r:id="rId16"/>
  </hyperlinks>
  <pageMargins left="0.70866141732283472" right="0.70866141732283472" top="0.74803149606299213" bottom="0.74803149606299213" header="0.31496062992125984" footer="0.31496062992125984"/>
  <pageSetup paperSize="9" scale="58" fitToWidth="0" fitToHeight="3" orientation="landscape" r:id="rId17"/>
  <headerFooter>
    <oddFooter>&amp;A&amp;RСтраница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50"/>
  <sheetViews>
    <sheetView zoomScaleNormal="100" zoomScaleSheetLayoutView="100" workbookViewId="0">
      <selection sqref="A1:I1"/>
    </sheetView>
  </sheetViews>
  <sheetFormatPr defaultColWidth="8.85546875" defaultRowHeight="11.25" x14ac:dyDescent="0.2"/>
  <cols>
    <col min="1" max="1" width="19.42578125" style="38" customWidth="1"/>
    <col min="2" max="2" width="36.42578125" style="41" customWidth="1"/>
    <col min="3" max="3" width="6.28515625" style="44" customWidth="1"/>
    <col min="4" max="5" width="6.7109375" style="41" customWidth="1"/>
    <col min="6" max="6" width="6.7109375" style="43" customWidth="1"/>
    <col min="7" max="7" width="38.140625" style="41" customWidth="1"/>
    <col min="8" max="8" width="11.28515625" style="41" customWidth="1"/>
    <col min="9" max="9" width="33.85546875" style="41" customWidth="1"/>
    <col min="10" max="16384" width="8.85546875" style="38"/>
  </cols>
  <sheetData>
    <row r="1" spans="1:14" ht="25.5" customHeight="1" x14ac:dyDescent="0.25">
      <c r="A1" s="687" t="str">
        <f>"Мониторинг бюджетных данных по вопросу "&amp;Методика!B43</f>
        <v>Мониторинг бюджетных данных по вопросу 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B1" s="687"/>
      <c r="C1" s="687"/>
      <c r="D1" s="687"/>
      <c r="E1" s="687"/>
      <c r="F1" s="687"/>
      <c r="G1" s="687"/>
      <c r="H1" s="687"/>
      <c r="I1" s="687"/>
      <c r="J1" s="144"/>
    </row>
    <row r="2" spans="1:14" s="30" customFormat="1" ht="33.75" customHeight="1" x14ac:dyDescent="0.25">
      <c r="A2" s="672" t="str">
        <f>Методика!B44</f>
        <v>В целях проведения мониторинга по данному вопросу учитывается публикация проекта Годового отчёта об исполнении бюджета в полном объёме, включая текстовую часть и все приложения к нему. В случае, если указанное требование не выполняется, открытость бюджетных данных по данному вопросу принимает значение 0 баллов. Для максимальной оценки бюджетных данных по данному вопросу требуется публикация проекта в структурированном виде.</v>
      </c>
      <c r="B2" s="672"/>
      <c r="C2" s="672"/>
      <c r="D2" s="672"/>
      <c r="E2" s="672"/>
      <c r="F2" s="672"/>
      <c r="G2" s="672"/>
      <c r="H2" s="672"/>
      <c r="I2" s="672"/>
    </row>
    <row r="3" spans="1:14" ht="45.75" customHeight="1" x14ac:dyDescent="0.25">
      <c r="A3" s="669" t="s">
        <v>95</v>
      </c>
      <c r="B3" s="149" t="str">
        <f>Методика!$B$43</f>
        <v>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C3" s="670" t="s">
        <v>349</v>
      </c>
      <c r="D3" s="684"/>
      <c r="E3" s="684"/>
      <c r="F3" s="684"/>
      <c r="G3" s="672" t="s">
        <v>345</v>
      </c>
      <c r="H3" s="669" t="s">
        <v>91</v>
      </c>
      <c r="I3" s="669" t="s">
        <v>3</v>
      </c>
      <c r="J3" s="144"/>
    </row>
    <row r="4" spans="1:14" s="50" customFormat="1" ht="38.25" customHeight="1" x14ac:dyDescent="0.2">
      <c r="A4" s="672"/>
      <c r="B4" s="148" t="str">
        <f>Методика!$B$45</f>
        <v>Да, опубликован в структурированном виде</v>
      </c>
      <c r="C4" s="682" t="s">
        <v>9</v>
      </c>
      <c r="D4" s="669" t="s">
        <v>97</v>
      </c>
      <c r="E4" s="669" t="s">
        <v>96</v>
      </c>
      <c r="F4" s="683" t="s">
        <v>8</v>
      </c>
      <c r="G4" s="685"/>
      <c r="H4" s="672"/>
      <c r="I4" s="669"/>
    </row>
    <row r="5" spans="1:14" s="50" customFormat="1" ht="28.5" customHeight="1" x14ac:dyDescent="0.2">
      <c r="A5" s="672"/>
      <c r="B5" s="148" t="str">
        <f>Методика!$B$46</f>
        <v>Да, опубликован, но не в структурированном виде</v>
      </c>
      <c r="C5" s="682"/>
      <c r="D5" s="669"/>
      <c r="E5" s="669"/>
      <c r="F5" s="683"/>
      <c r="G5" s="685"/>
      <c r="H5" s="672"/>
      <c r="I5" s="669"/>
    </row>
    <row r="6" spans="1:14" s="50" customFormat="1" ht="14.25" customHeight="1" x14ac:dyDescent="0.2">
      <c r="A6" s="672"/>
      <c r="B6" s="148" t="str">
        <f>Методика!$B$47</f>
        <v xml:space="preserve">Нет, не опубликован </v>
      </c>
      <c r="C6" s="682"/>
      <c r="D6" s="669"/>
      <c r="E6" s="669"/>
      <c r="F6" s="683"/>
      <c r="G6" s="685"/>
      <c r="H6" s="672"/>
      <c r="I6" s="669"/>
    </row>
    <row r="7" spans="1:14" s="50" customFormat="1" ht="21" hidden="1" x14ac:dyDescent="0.2">
      <c r="A7" s="169" t="s">
        <v>459</v>
      </c>
      <c r="B7" s="181"/>
      <c r="C7" s="150"/>
      <c r="D7" s="181"/>
      <c r="E7" s="181"/>
      <c r="F7" s="151"/>
      <c r="G7" s="152"/>
      <c r="H7" s="169"/>
      <c r="I7" s="181"/>
      <c r="J7" s="153"/>
    </row>
    <row r="8" spans="1:14" s="50" customFormat="1" ht="15" customHeight="1" x14ac:dyDescent="0.2">
      <c r="A8" s="521" t="s">
        <v>27</v>
      </c>
      <c r="B8" s="501" t="s">
        <v>58</v>
      </c>
      <c r="C8" s="522">
        <f>IF(B8=$B$4,2,IF(B8=$B$5,1,0))</f>
        <v>2</v>
      </c>
      <c r="D8" s="275"/>
      <c r="E8" s="275"/>
      <c r="F8" s="523">
        <f>C8*(1-D8)*(1-E8)</f>
        <v>2</v>
      </c>
      <c r="G8" s="516"/>
      <c r="H8" s="516" t="s">
        <v>507</v>
      </c>
      <c r="I8" s="476" t="s">
        <v>549</v>
      </c>
      <c r="J8" s="157"/>
    </row>
    <row r="9" spans="1:14" s="50" customFormat="1" ht="15" customHeight="1" x14ac:dyDescent="0.2">
      <c r="A9" s="284" t="s">
        <v>28</v>
      </c>
      <c r="B9" s="529" t="s">
        <v>58</v>
      </c>
      <c r="C9" s="525">
        <f t="shared" ref="C9:C28" si="0">IF(B9=$B$4,2,IF(B9=$B$5,1,0))</f>
        <v>2</v>
      </c>
      <c r="D9" s="246"/>
      <c r="E9" s="246"/>
      <c r="F9" s="530">
        <f t="shared" ref="F9:F28" si="1">C9*(1-D9)*(1-E9)</f>
        <v>2</v>
      </c>
      <c r="G9" s="524"/>
      <c r="H9" s="524" t="s">
        <v>507</v>
      </c>
      <c r="I9" s="466" t="s">
        <v>550</v>
      </c>
      <c r="J9" s="157"/>
    </row>
    <row r="10" spans="1:14" s="50" customFormat="1" ht="15" customHeight="1" x14ac:dyDescent="0.2">
      <c r="A10" s="284" t="s">
        <v>29</v>
      </c>
      <c r="B10" s="529" t="s">
        <v>58</v>
      </c>
      <c r="C10" s="525">
        <f t="shared" si="0"/>
        <v>2</v>
      </c>
      <c r="D10" s="246"/>
      <c r="E10" s="246"/>
      <c r="F10" s="530">
        <f t="shared" si="1"/>
        <v>2</v>
      </c>
      <c r="G10" s="524"/>
      <c r="H10" s="524" t="s">
        <v>507</v>
      </c>
      <c r="I10" s="466" t="s">
        <v>553</v>
      </c>
      <c r="J10" s="157"/>
      <c r="N10" s="283"/>
    </row>
    <row r="11" spans="1:14" s="76" customFormat="1" ht="15" customHeight="1" x14ac:dyDescent="0.25">
      <c r="A11" s="284" t="s">
        <v>30</v>
      </c>
      <c r="B11" s="529" t="s">
        <v>58</v>
      </c>
      <c r="C11" s="525">
        <f t="shared" si="0"/>
        <v>2</v>
      </c>
      <c r="D11" s="246"/>
      <c r="E11" s="246"/>
      <c r="F11" s="530">
        <f t="shared" si="1"/>
        <v>2</v>
      </c>
      <c r="G11" s="529"/>
      <c r="H11" s="524" t="s">
        <v>507</v>
      </c>
      <c r="I11" s="422" t="s">
        <v>441</v>
      </c>
      <c r="J11" s="154"/>
    </row>
    <row r="12" spans="1:14" s="50" customFormat="1" ht="15" customHeight="1" x14ac:dyDescent="0.2">
      <c r="A12" s="284" t="s">
        <v>31</v>
      </c>
      <c r="B12" s="529" t="s">
        <v>58</v>
      </c>
      <c r="C12" s="525">
        <f t="shared" si="0"/>
        <v>2</v>
      </c>
      <c r="D12" s="246"/>
      <c r="E12" s="246"/>
      <c r="F12" s="530">
        <f t="shared" si="1"/>
        <v>2</v>
      </c>
      <c r="G12" s="529"/>
      <c r="H12" s="524" t="s">
        <v>507</v>
      </c>
      <c r="I12" s="466" t="s">
        <v>556</v>
      </c>
      <c r="J12" s="157"/>
    </row>
    <row r="13" spans="1:14" s="50" customFormat="1" ht="15" customHeight="1" x14ac:dyDescent="0.2">
      <c r="A13" s="284" t="s">
        <v>32</v>
      </c>
      <c r="B13" s="529" t="s">
        <v>58</v>
      </c>
      <c r="C13" s="525">
        <f t="shared" si="0"/>
        <v>2</v>
      </c>
      <c r="D13" s="246"/>
      <c r="E13" s="246"/>
      <c r="F13" s="530">
        <f t="shared" si="1"/>
        <v>2</v>
      </c>
      <c r="G13" s="529"/>
      <c r="H13" s="524" t="s">
        <v>507</v>
      </c>
      <c r="I13" s="466" t="s">
        <v>558</v>
      </c>
      <c r="J13" s="157"/>
    </row>
    <row r="14" spans="1:14" s="50" customFormat="1" ht="15" hidden="1" customHeight="1" x14ac:dyDescent="0.2">
      <c r="A14" s="169" t="s">
        <v>26</v>
      </c>
      <c r="B14" s="185"/>
      <c r="C14" s="185"/>
      <c r="D14" s="185"/>
      <c r="E14" s="185"/>
      <c r="F14" s="155"/>
      <c r="G14" s="167"/>
      <c r="H14" s="167"/>
      <c r="I14" s="185"/>
      <c r="J14" s="153"/>
    </row>
    <row r="15" spans="1:14" s="50" customFormat="1" ht="15" customHeight="1" x14ac:dyDescent="0.2">
      <c r="A15" s="284" t="s">
        <v>33</v>
      </c>
      <c r="B15" s="529" t="s">
        <v>58</v>
      </c>
      <c r="C15" s="528">
        <f t="shared" si="0"/>
        <v>2</v>
      </c>
      <c r="D15" s="246"/>
      <c r="E15" s="246"/>
      <c r="F15" s="530">
        <f t="shared" si="1"/>
        <v>2</v>
      </c>
      <c r="G15" s="527"/>
      <c r="H15" s="527" t="s">
        <v>507</v>
      </c>
      <c r="I15" s="466" t="s">
        <v>559</v>
      </c>
      <c r="J15" s="153"/>
    </row>
    <row r="16" spans="1:14" s="50" customFormat="1" ht="15" customHeight="1" x14ac:dyDescent="0.25">
      <c r="A16" s="284" t="s">
        <v>34</v>
      </c>
      <c r="B16" s="529" t="s">
        <v>58</v>
      </c>
      <c r="C16" s="528">
        <f t="shared" si="0"/>
        <v>2</v>
      </c>
      <c r="D16" s="246"/>
      <c r="E16" s="246"/>
      <c r="F16" s="530">
        <f t="shared" si="1"/>
        <v>2</v>
      </c>
      <c r="G16" s="284"/>
      <c r="H16" s="246" t="s">
        <v>507</v>
      </c>
      <c r="I16" s="466" t="s">
        <v>471</v>
      </c>
      <c r="J16" s="154"/>
    </row>
    <row r="17" spans="1:9" s="50" customFormat="1" ht="15" customHeight="1" x14ac:dyDescent="0.2">
      <c r="A17" s="284" t="s">
        <v>35</v>
      </c>
      <c r="B17" s="529" t="s">
        <v>58</v>
      </c>
      <c r="C17" s="535">
        <f t="shared" si="0"/>
        <v>2</v>
      </c>
      <c r="D17" s="246"/>
      <c r="E17" s="246"/>
      <c r="F17" s="530">
        <f t="shared" si="1"/>
        <v>2</v>
      </c>
      <c r="G17" s="534"/>
      <c r="H17" s="534" t="s">
        <v>507</v>
      </c>
      <c r="I17" s="466" t="s">
        <v>433</v>
      </c>
    </row>
    <row r="18" spans="1:9" s="50" customFormat="1" ht="15" customHeight="1" x14ac:dyDescent="0.2">
      <c r="A18" s="284" t="s">
        <v>36</v>
      </c>
      <c r="B18" s="529" t="s">
        <v>58</v>
      </c>
      <c r="C18" s="535">
        <f t="shared" si="0"/>
        <v>2</v>
      </c>
      <c r="D18" s="246"/>
      <c r="E18" s="246"/>
      <c r="F18" s="530">
        <f t="shared" si="1"/>
        <v>2</v>
      </c>
      <c r="G18" s="534"/>
      <c r="H18" s="246" t="s">
        <v>507</v>
      </c>
      <c r="I18" s="466" t="s">
        <v>561</v>
      </c>
    </row>
    <row r="19" spans="1:9" s="50" customFormat="1" ht="15" customHeight="1" x14ac:dyDescent="0.2">
      <c r="A19" s="284" t="s">
        <v>37</v>
      </c>
      <c r="B19" s="529" t="s">
        <v>58</v>
      </c>
      <c r="C19" s="539">
        <f t="shared" si="0"/>
        <v>2</v>
      </c>
      <c r="D19" s="246"/>
      <c r="E19" s="246"/>
      <c r="F19" s="530">
        <f t="shared" si="1"/>
        <v>2</v>
      </c>
      <c r="G19" s="538"/>
      <c r="H19" s="538" t="s">
        <v>507</v>
      </c>
      <c r="I19" s="466" t="s">
        <v>563</v>
      </c>
    </row>
    <row r="20" spans="1:9" s="50" customFormat="1" ht="15" customHeight="1" x14ac:dyDescent="0.2">
      <c r="A20" s="521" t="s">
        <v>38</v>
      </c>
      <c r="B20" s="501" t="s">
        <v>58</v>
      </c>
      <c r="C20" s="522">
        <f t="shared" si="0"/>
        <v>2</v>
      </c>
      <c r="D20" s="275"/>
      <c r="E20" s="275"/>
      <c r="F20" s="523">
        <f t="shared" si="1"/>
        <v>2</v>
      </c>
      <c r="G20" s="540"/>
      <c r="H20" s="275" t="s">
        <v>507</v>
      </c>
      <c r="I20" s="476" t="s">
        <v>243</v>
      </c>
    </row>
    <row r="21" spans="1:9" s="50" customFormat="1" ht="15" customHeight="1" x14ac:dyDescent="0.2">
      <c r="A21" s="521" t="s">
        <v>39</v>
      </c>
      <c r="B21" s="501" t="s">
        <v>58</v>
      </c>
      <c r="C21" s="522">
        <f t="shared" si="0"/>
        <v>2</v>
      </c>
      <c r="D21" s="275"/>
      <c r="E21" s="275"/>
      <c r="F21" s="523">
        <f t="shared" si="1"/>
        <v>2</v>
      </c>
      <c r="G21" s="540"/>
      <c r="H21" s="540" t="s">
        <v>507</v>
      </c>
      <c r="I21" s="476" t="s">
        <v>566</v>
      </c>
    </row>
    <row r="22" spans="1:9" s="50" customFormat="1" ht="15" customHeight="1" x14ac:dyDescent="0.2">
      <c r="A22" s="521" t="s">
        <v>40</v>
      </c>
      <c r="B22" s="501" t="s">
        <v>58</v>
      </c>
      <c r="C22" s="522">
        <f t="shared" si="0"/>
        <v>2</v>
      </c>
      <c r="D22" s="275"/>
      <c r="E22" s="275"/>
      <c r="F22" s="523">
        <f t="shared" si="1"/>
        <v>2</v>
      </c>
      <c r="G22" s="540"/>
      <c r="H22" s="275" t="s">
        <v>507</v>
      </c>
      <c r="I22" s="476" t="s">
        <v>434</v>
      </c>
    </row>
    <row r="23" spans="1:9" s="50" customFormat="1" ht="15" customHeight="1" x14ac:dyDescent="0.2">
      <c r="A23" s="521" t="s">
        <v>41</v>
      </c>
      <c r="B23" s="501" t="s">
        <v>58</v>
      </c>
      <c r="C23" s="522">
        <f t="shared" si="0"/>
        <v>2</v>
      </c>
      <c r="D23" s="275"/>
      <c r="E23" s="275"/>
      <c r="F23" s="523">
        <f t="shared" si="1"/>
        <v>2</v>
      </c>
      <c r="G23" s="541"/>
      <c r="H23" s="541" t="s">
        <v>507</v>
      </c>
      <c r="I23" s="476" t="s">
        <v>435</v>
      </c>
    </row>
    <row r="24" spans="1:9" s="50" customFormat="1" ht="15" customHeight="1" x14ac:dyDescent="0.2">
      <c r="A24" s="521" t="s">
        <v>42</v>
      </c>
      <c r="B24" s="501" t="s">
        <v>10</v>
      </c>
      <c r="C24" s="522">
        <f t="shared" si="0"/>
        <v>0</v>
      </c>
      <c r="D24" s="275"/>
      <c r="E24" s="275"/>
      <c r="F24" s="523">
        <f t="shared" si="1"/>
        <v>0</v>
      </c>
      <c r="G24" s="501" t="s">
        <v>571</v>
      </c>
      <c r="H24" s="275" t="s">
        <v>507</v>
      </c>
      <c r="I24" s="476" t="s">
        <v>436</v>
      </c>
    </row>
    <row r="25" spans="1:9" s="50" customFormat="1" ht="15" customHeight="1" x14ac:dyDescent="0.25">
      <c r="A25" s="521" t="s">
        <v>43</v>
      </c>
      <c r="B25" s="501" t="s">
        <v>58</v>
      </c>
      <c r="C25" s="522">
        <f t="shared" si="0"/>
        <v>2</v>
      </c>
      <c r="D25" s="275"/>
      <c r="E25" s="275"/>
      <c r="F25" s="523">
        <f t="shared" si="1"/>
        <v>2</v>
      </c>
      <c r="G25" s="501"/>
      <c r="H25" s="543" t="s">
        <v>507</v>
      </c>
      <c r="I25" s="286" t="s">
        <v>424</v>
      </c>
    </row>
    <row r="26" spans="1:9" s="50" customFormat="1" ht="15" customHeight="1" x14ac:dyDescent="0.25">
      <c r="A26" s="521" t="s">
        <v>44</v>
      </c>
      <c r="B26" s="501" t="s">
        <v>58</v>
      </c>
      <c r="C26" s="522">
        <f t="shared" si="0"/>
        <v>2</v>
      </c>
      <c r="D26" s="275"/>
      <c r="E26" s="275"/>
      <c r="F26" s="523">
        <f t="shared" si="1"/>
        <v>2</v>
      </c>
      <c r="G26" s="501"/>
      <c r="H26" s="275" t="s">
        <v>507</v>
      </c>
      <c r="I26" s="286" t="s">
        <v>437</v>
      </c>
    </row>
    <row r="27" spans="1:9" s="50" customFormat="1" ht="15" customHeight="1" x14ac:dyDescent="0.25">
      <c r="A27" s="521" t="s">
        <v>45</v>
      </c>
      <c r="B27" s="276" t="s">
        <v>58</v>
      </c>
      <c r="C27" s="522">
        <f t="shared" si="0"/>
        <v>2</v>
      </c>
      <c r="D27" s="275"/>
      <c r="E27" s="275"/>
      <c r="F27" s="523">
        <f t="shared" si="1"/>
        <v>2</v>
      </c>
      <c r="G27" s="543"/>
      <c r="H27" s="543" t="s">
        <v>507</v>
      </c>
      <c r="I27" s="286" t="s">
        <v>438</v>
      </c>
    </row>
    <row r="28" spans="1:9" s="50" customFormat="1" ht="15" customHeight="1" x14ac:dyDescent="0.2">
      <c r="A28" s="271" t="s">
        <v>46</v>
      </c>
      <c r="B28" s="276" t="s">
        <v>58</v>
      </c>
      <c r="C28" s="522">
        <f t="shared" si="0"/>
        <v>2</v>
      </c>
      <c r="D28" s="275"/>
      <c r="E28" s="275"/>
      <c r="F28" s="523">
        <f t="shared" si="1"/>
        <v>2</v>
      </c>
      <c r="G28" s="501"/>
      <c r="H28" s="275" t="s">
        <v>507</v>
      </c>
      <c r="I28" s="476" t="s">
        <v>573</v>
      </c>
    </row>
    <row r="29" spans="1:9" ht="15" x14ac:dyDescent="0.25">
      <c r="A29" s="144"/>
      <c r="B29" s="144"/>
      <c r="C29" s="144"/>
      <c r="D29" s="144"/>
      <c r="E29" s="144"/>
      <c r="F29" s="144"/>
      <c r="G29" s="144"/>
      <c r="H29" s="38"/>
      <c r="I29" s="171"/>
    </row>
    <row r="30" spans="1:9" ht="15" x14ac:dyDescent="0.25">
      <c r="A30" s="144"/>
      <c r="B30" s="144"/>
      <c r="C30" s="144"/>
      <c r="D30" s="144"/>
      <c r="E30" s="144"/>
      <c r="F30" s="144"/>
      <c r="G30" s="144"/>
      <c r="H30" s="38"/>
      <c r="I30" s="171"/>
    </row>
    <row r="31" spans="1:9" ht="15" x14ac:dyDescent="0.25">
      <c r="A31" s="144"/>
      <c r="B31" s="145"/>
      <c r="C31" s="147"/>
      <c r="D31" s="145"/>
      <c r="E31" s="145"/>
      <c r="F31" s="146"/>
      <c r="G31" s="145"/>
      <c r="H31" s="38"/>
      <c r="I31" s="145"/>
    </row>
    <row r="32" spans="1:9" ht="15" x14ac:dyDescent="0.25">
      <c r="A32" s="144"/>
      <c r="B32" s="144"/>
      <c r="C32" s="144"/>
      <c r="D32" s="144"/>
      <c r="E32" s="144"/>
      <c r="F32" s="144"/>
      <c r="G32" s="144"/>
      <c r="H32" s="38"/>
      <c r="I32" s="144"/>
    </row>
    <row r="33" spans="8:8" x14ac:dyDescent="0.2">
      <c r="H33" s="38"/>
    </row>
    <row r="34" spans="8:8" x14ac:dyDescent="0.2">
      <c r="H34" s="38"/>
    </row>
    <row r="35" spans="8:8" x14ac:dyDescent="0.2">
      <c r="H35" s="38"/>
    </row>
    <row r="36" spans="8:8" x14ac:dyDescent="0.2">
      <c r="H36" s="38"/>
    </row>
    <row r="37" spans="8:8" x14ac:dyDescent="0.2">
      <c r="H37" s="38"/>
    </row>
    <row r="38" spans="8:8" x14ac:dyDescent="0.2">
      <c r="H38" s="38"/>
    </row>
    <row r="39" spans="8:8" x14ac:dyDescent="0.2">
      <c r="H39" s="38"/>
    </row>
    <row r="40" spans="8:8" x14ac:dyDescent="0.2">
      <c r="H40" s="38"/>
    </row>
    <row r="41" spans="8:8" x14ac:dyDescent="0.2">
      <c r="H41" s="38"/>
    </row>
    <row r="42" spans="8:8" x14ac:dyDescent="0.2">
      <c r="H42" s="38"/>
    </row>
    <row r="43" spans="8:8" x14ac:dyDescent="0.2">
      <c r="H43" s="38"/>
    </row>
    <row r="44" spans="8:8" x14ac:dyDescent="0.2">
      <c r="H44" s="38"/>
    </row>
    <row r="45" spans="8:8" x14ac:dyDescent="0.2">
      <c r="H45" s="38"/>
    </row>
    <row r="46" spans="8:8" x14ac:dyDescent="0.2">
      <c r="H46" s="38"/>
    </row>
    <row r="47" spans="8:8" x14ac:dyDescent="0.2">
      <c r="H47" s="38"/>
    </row>
    <row r="48" spans="8:8" x14ac:dyDescent="0.2">
      <c r="H48" s="38"/>
    </row>
    <row r="49" spans="8:8" x14ac:dyDescent="0.2">
      <c r="H49" s="38"/>
    </row>
    <row r="50" spans="8:8" x14ac:dyDescent="0.2">
      <c r="H50" s="38"/>
    </row>
  </sheetData>
  <autoFilter ref="A7:H28"/>
  <dataConsolidate/>
  <mergeCells count="11">
    <mergeCell ref="I3:I6"/>
    <mergeCell ref="A1:I1"/>
    <mergeCell ref="A2:I2"/>
    <mergeCell ref="A3:A6"/>
    <mergeCell ref="C3:F3"/>
    <mergeCell ref="G3:G6"/>
    <mergeCell ref="H3:H6"/>
    <mergeCell ref="C4:C6"/>
    <mergeCell ref="D4:D6"/>
    <mergeCell ref="E4:E6"/>
    <mergeCell ref="F4:F6"/>
  </mergeCells>
  <dataValidations count="3">
    <dataValidation type="list" allowBlank="1" showInputMessage="1" showErrorMessage="1" sqref="B14:E14 I8:I28">
      <formula1>Выбор_3.1</formula1>
    </dataValidation>
    <dataValidation type="list" allowBlank="1" showInputMessage="1" showErrorMessage="1" sqref="B8:B13 B15:B28">
      <formula1>$B$4:$B$6</formula1>
    </dataValidation>
    <dataValidation type="list" allowBlank="1" showInputMessage="1" showErrorMessage="1" sqref="D8:E13 D15:E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I20" r:id="rId1"/>
    <hyperlink ref="I17" r:id="rId2"/>
    <hyperlink ref="I22" r:id="rId3"/>
    <hyperlink ref="I23" r:id="rId4"/>
    <hyperlink ref="I24" r:id="rId5"/>
    <hyperlink ref="I25" r:id="rId6"/>
    <hyperlink ref="I26" r:id="rId7"/>
    <hyperlink ref="I8" r:id="rId8"/>
    <hyperlink ref="I9" r:id="rId9"/>
    <hyperlink ref="I10" display="http://www.finupr.adminta.ru/index.php/byudzhet-mogo-inta/godovoj-otchet-ob-ispolnenii-byudzheta/71-godovoj-otchet-ob-ispolnenii-byudzheta-za-2023-god/678-proekt-otcheta-ob-ispolnenii-byudzheta-munitsipalnogo-obrazovaniya-gorodskogo-okruga-inta-za-2023-go"/>
    <hyperlink ref="I11" r:id="rId10"/>
    <hyperlink ref="I12" r:id="rId11"/>
    <hyperlink ref="I13" r:id="rId12"/>
    <hyperlink ref="I15" r:id="rId13"/>
    <hyperlink ref="I16" r:id="rId14"/>
    <hyperlink ref="I18" r:id="rId15"/>
    <hyperlink ref="I19" r:id="rId16"/>
    <hyperlink ref="I21" r:id="rId17"/>
    <hyperlink ref="I27" r:id="rId18"/>
    <hyperlink ref="I28" r:id="rId19"/>
  </hyperlinks>
  <pageMargins left="0.70866141732283472" right="0.70866141732283472" top="0.74803149606299213" bottom="0.74803149606299213" header="0.31496062992125984" footer="0.31496062992125984"/>
  <pageSetup paperSize="9" scale="58" fitToWidth="0" fitToHeight="3" orientation="landscape"/>
  <headerFooter>
    <oddFooter>&amp;A&amp;RСтраница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R50"/>
  <sheetViews>
    <sheetView zoomScaleNormal="100" zoomScaleSheetLayoutView="100" workbookViewId="0">
      <selection sqref="A1:P1"/>
    </sheetView>
  </sheetViews>
  <sheetFormatPr defaultColWidth="8.85546875" defaultRowHeight="11.25" x14ac:dyDescent="0.2"/>
  <cols>
    <col min="1" max="1" width="19.42578125" style="38" customWidth="1"/>
    <col min="2" max="2" width="53.28515625" style="41" customWidth="1"/>
    <col min="3" max="3" width="6.28515625" style="44" customWidth="1"/>
    <col min="4" max="5" width="6.7109375" style="41" customWidth="1"/>
    <col min="6" max="6" width="6.7109375" style="43" customWidth="1"/>
    <col min="7" max="7" width="14.140625" style="41" customWidth="1"/>
    <col min="8" max="8" width="7.7109375" style="40" customWidth="1"/>
    <col min="9" max="9" width="9.28515625" style="38" customWidth="1"/>
    <col min="10" max="10" width="7.7109375" style="39" customWidth="1"/>
    <col min="11" max="11" width="9.5703125" style="38" customWidth="1"/>
    <col min="12" max="12" width="7.7109375" style="38" customWidth="1"/>
    <col min="13" max="13" width="8.28515625" style="38" customWidth="1"/>
    <col min="14" max="14" width="7.7109375" style="38" customWidth="1"/>
    <col min="15" max="15" width="8.28515625" style="38" customWidth="1"/>
    <col min="16" max="16" width="8.140625" style="41" customWidth="1"/>
    <col min="17" max="16384" width="8.85546875" style="38"/>
  </cols>
  <sheetData>
    <row r="1" spans="1:18" ht="39" customHeight="1" x14ac:dyDescent="0.2">
      <c r="A1" s="687" t="str">
        <f>"Мониторинг бюджетных данных по вопросу "&amp;Методика!B48</f>
        <v>Мониторинг бюджетных данных по вопросу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B1" s="687"/>
      <c r="C1" s="687"/>
      <c r="D1" s="687"/>
      <c r="E1" s="687"/>
      <c r="F1" s="687"/>
      <c r="G1" s="687"/>
      <c r="H1" s="687"/>
      <c r="I1" s="687"/>
      <c r="J1" s="687"/>
      <c r="K1" s="687"/>
      <c r="L1" s="687"/>
      <c r="M1" s="687"/>
      <c r="N1" s="687"/>
      <c r="O1" s="687"/>
      <c r="P1" s="687"/>
    </row>
    <row r="2" spans="1:18" s="30" customFormat="1" ht="108.75" customHeight="1" x14ac:dyDescent="0.25">
      <c r="A2" s="688" t="str">
        <f>Методика!$B$49</f>
        <v>Проведение публичных слушаний в МО предусмотрено Федеральным законом от 6 октября 2003 г. № 131-ФЗ «Об общих принципах организации местного самоуправления в Российской Федерации».
Учитывается итоговый документ (протокол), опубликованный в составе материалов к проекту Годового отчёта об исполнении бюджета или доступный по ссылке из раздела, в котором опубликован проект. В случае, если указанное требование не выполняется (опубликованы отдельные составляющие Бюджета), открытость бюджетных данных по данному вопросу принимает значение 0 баллов. При наличии приложений к итоговому документу (протоколу), за исключением приложений, содержащих персональные данные, они также должны быть опубликованы. Рекомендуется публиковать итоговый документ (протокол), принятый по результатам публичных слушаний в графическом формате. Итоговый документ (протокол), принятый по итогам публичных слушаний, для положительной оценки должен содержать не менее 2 из следующих составляющих:
а) дату и место проведения публичных слушаний;
б) обобщённую информацию о ходе публичных слушаний, в том числе о мнениях их участников, поступивших предложениях и заявлениях;
в) рекомендации, одобренные большинством участников слушаний;
г) должность, фамилию и инициалы лица, подписавшего документ.</v>
      </c>
      <c r="B2" s="689"/>
      <c r="C2" s="689"/>
      <c r="D2" s="689"/>
      <c r="E2" s="689"/>
      <c r="F2" s="689"/>
      <c r="G2" s="689"/>
      <c r="H2" s="689"/>
      <c r="I2" s="689"/>
      <c r="J2" s="689"/>
      <c r="K2" s="689"/>
      <c r="L2" s="689"/>
      <c r="M2" s="689"/>
      <c r="N2" s="689"/>
      <c r="O2" s="689"/>
      <c r="P2" s="689"/>
    </row>
    <row r="3" spans="1:18" ht="44.25" customHeight="1" x14ac:dyDescent="0.2">
      <c r="A3" s="669" t="s">
        <v>95</v>
      </c>
      <c r="B3" s="320" t="str">
        <f>Методика!$B$48</f>
        <v>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C3" s="670" t="s">
        <v>350</v>
      </c>
      <c r="D3" s="684"/>
      <c r="E3" s="684"/>
      <c r="F3" s="684"/>
      <c r="G3" s="672" t="s">
        <v>345</v>
      </c>
      <c r="H3" s="673" t="s">
        <v>100</v>
      </c>
      <c r="I3" s="681"/>
      <c r="J3" s="681"/>
      <c r="K3" s="681"/>
      <c r="L3" s="681"/>
      <c r="M3" s="681"/>
      <c r="N3" s="681"/>
      <c r="O3" s="681"/>
      <c r="P3" s="669" t="s">
        <v>3</v>
      </c>
    </row>
    <row r="4" spans="1:18" s="50" customFormat="1" ht="47.25" customHeight="1" x14ac:dyDescent="0.2">
      <c r="A4" s="672"/>
      <c r="B4" s="68" t="str">
        <f>Методика!$B$50</f>
        <v>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все указанные в вопросе составляющие</v>
      </c>
      <c r="C4" s="682" t="s">
        <v>9</v>
      </c>
      <c r="D4" s="669" t="s">
        <v>97</v>
      </c>
      <c r="E4" s="669" t="s">
        <v>96</v>
      </c>
      <c r="F4" s="683" t="s">
        <v>8</v>
      </c>
      <c r="G4" s="685"/>
      <c r="H4" s="669" t="s">
        <v>101</v>
      </c>
      <c r="I4" s="672"/>
      <c r="J4" s="669" t="s">
        <v>102</v>
      </c>
      <c r="K4" s="672"/>
      <c r="L4" s="672" t="s">
        <v>103</v>
      </c>
      <c r="M4" s="672"/>
      <c r="N4" s="669" t="s">
        <v>125</v>
      </c>
      <c r="O4" s="672"/>
      <c r="P4" s="669"/>
    </row>
    <row r="5" spans="1:18" s="50" customFormat="1" ht="46.5" customHeight="1" x14ac:dyDescent="0.2">
      <c r="A5" s="672"/>
      <c r="B5" s="68" t="str">
        <f>Методика!$B$51</f>
        <v>Да, проводились и в составе материалов к проекту Годового отчёта об исполнении бюджета опубликован итоговый документ (протокол), принятый по результатам публичных слушаний, содержащий 2 или 3 из указанных в вопросе составляющих</v>
      </c>
      <c r="C5" s="682"/>
      <c r="D5" s="669"/>
      <c r="E5" s="669"/>
      <c r="F5" s="683"/>
      <c r="G5" s="685"/>
      <c r="H5" s="686"/>
      <c r="I5" s="686"/>
      <c r="J5" s="686"/>
      <c r="K5" s="686"/>
      <c r="L5" s="686"/>
      <c r="M5" s="686"/>
      <c r="N5" s="686"/>
      <c r="O5" s="686"/>
      <c r="P5" s="669"/>
    </row>
    <row r="6" spans="1:18" s="50" customFormat="1" ht="45" x14ac:dyDescent="0.2">
      <c r="A6" s="672"/>
      <c r="B6" s="68" t="str">
        <f>Методика!$B$52</f>
        <v>Нет, публичные слушания не проводились, или не опубликован итоговый документ (протокол), принятый по результатам публичных слушаний или он содержит только одну из указанных в вопросе составляющих</v>
      </c>
      <c r="C6" s="682"/>
      <c r="D6" s="669"/>
      <c r="E6" s="669"/>
      <c r="F6" s="683"/>
      <c r="G6" s="685"/>
      <c r="H6" s="319" t="s">
        <v>88</v>
      </c>
      <c r="I6" s="319" t="s">
        <v>87</v>
      </c>
      <c r="J6" s="319" t="s">
        <v>88</v>
      </c>
      <c r="K6" s="319" t="s">
        <v>87</v>
      </c>
      <c r="L6" s="319" t="s">
        <v>88</v>
      </c>
      <c r="M6" s="319" t="s">
        <v>87</v>
      </c>
      <c r="N6" s="319" t="s">
        <v>88</v>
      </c>
      <c r="O6" s="319" t="s">
        <v>87</v>
      </c>
      <c r="P6" s="669"/>
    </row>
    <row r="7" spans="1:18" s="50" customFormat="1" ht="21" hidden="1" x14ac:dyDescent="0.2">
      <c r="A7" s="169" t="s">
        <v>459</v>
      </c>
      <c r="B7" s="181"/>
      <c r="C7" s="184"/>
      <c r="D7" s="180"/>
      <c r="E7" s="180"/>
      <c r="F7" s="183"/>
      <c r="G7" s="182"/>
      <c r="H7" s="54"/>
      <c r="I7" s="180"/>
      <c r="J7" s="17"/>
      <c r="K7" s="180"/>
      <c r="L7" s="180"/>
      <c r="M7" s="180"/>
      <c r="N7" s="180"/>
      <c r="O7" s="180"/>
      <c r="P7" s="181"/>
    </row>
    <row r="8" spans="1:18" s="50" customFormat="1" ht="15" customHeight="1" x14ac:dyDescent="0.2">
      <c r="A8" s="271" t="s">
        <v>27</v>
      </c>
      <c r="B8" s="276" t="s">
        <v>263</v>
      </c>
      <c r="C8" s="279">
        <f t="shared" ref="C8:C13" si="0">IF(B8=$B$4,2,IF(B8=$B$5,1,0))</f>
        <v>1</v>
      </c>
      <c r="D8" s="275">
        <v>0.5</v>
      </c>
      <c r="E8" s="275"/>
      <c r="F8" s="472">
        <f t="shared" ref="F8:F13" si="1">C8*(1-D8)*(1-E8)</f>
        <v>0.5</v>
      </c>
      <c r="G8" s="516" t="s">
        <v>760</v>
      </c>
      <c r="H8" s="516" t="s">
        <v>130</v>
      </c>
      <c r="I8" s="470"/>
      <c r="J8" s="516" t="s">
        <v>131</v>
      </c>
      <c r="K8" s="470"/>
      <c r="L8" s="516" t="s">
        <v>131</v>
      </c>
      <c r="M8" s="470"/>
      <c r="N8" s="516" t="s">
        <v>130</v>
      </c>
      <c r="O8" s="470"/>
      <c r="P8" s="476" t="s">
        <v>549</v>
      </c>
    </row>
    <row r="9" spans="1:18" s="76" customFormat="1" ht="15" customHeight="1" x14ac:dyDescent="0.2">
      <c r="A9" s="250" t="s">
        <v>28</v>
      </c>
      <c r="B9" s="247" t="s">
        <v>262</v>
      </c>
      <c r="C9" s="282">
        <f t="shared" si="0"/>
        <v>2</v>
      </c>
      <c r="D9" s="246"/>
      <c r="E9" s="246"/>
      <c r="F9" s="463">
        <f t="shared" si="1"/>
        <v>2</v>
      </c>
      <c r="G9" s="529"/>
      <c r="H9" s="524" t="s">
        <v>130</v>
      </c>
      <c r="I9" s="464"/>
      <c r="J9" s="524" t="s">
        <v>130</v>
      </c>
      <c r="K9" s="464"/>
      <c r="L9" s="460" t="s">
        <v>130</v>
      </c>
      <c r="M9" s="464"/>
      <c r="N9" s="460" t="s">
        <v>130</v>
      </c>
      <c r="O9" s="464"/>
      <c r="P9" s="466" t="s">
        <v>552</v>
      </c>
      <c r="Q9" s="50"/>
      <c r="R9" s="187"/>
    </row>
    <row r="10" spans="1:18" s="50" customFormat="1" ht="16.5" customHeight="1" x14ac:dyDescent="0.2">
      <c r="A10" s="250" t="s">
        <v>29</v>
      </c>
      <c r="B10" s="247" t="s">
        <v>263</v>
      </c>
      <c r="C10" s="282">
        <f t="shared" si="0"/>
        <v>1</v>
      </c>
      <c r="D10" s="246"/>
      <c r="E10" s="246"/>
      <c r="F10" s="463">
        <f t="shared" si="1"/>
        <v>1</v>
      </c>
      <c r="G10" s="524" t="s">
        <v>759</v>
      </c>
      <c r="H10" s="524" t="s">
        <v>130</v>
      </c>
      <c r="I10" s="464"/>
      <c r="J10" s="524" t="s">
        <v>131</v>
      </c>
      <c r="K10" s="464"/>
      <c r="L10" s="460" t="s">
        <v>130</v>
      </c>
      <c r="M10" s="464"/>
      <c r="N10" s="460" t="s">
        <v>130</v>
      </c>
      <c r="O10" s="464"/>
      <c r="P10" s="466" t="s">
        <v>555</v>
      </c>
    </row>
    <row r="11" spans="1:18" s="76" customFormat="1" ht="15" customHeight="1" x14ac:dyDescent="0.2">
      <c r="A11" s="250" t="s">
        <v>30</v>
      </c>
      <c r="B11" s="247" t="s">
        <v>264</v>
      </c>
      <c r="C11" s="282">
        <f t="shared" si="0"/>
        <v>0</v>
      </c>
      <c r="D11" s="246"/>
      <c r="E11" s="246"/>
      <c r="F11" s="463">
        <f t="shared" si="1"/>
        <v>0</v>
      </c>
      <c r="G11" s="529" t="s">
        <v>560</v>
      </c>
      <c r="H11" s="524"/>
      <c r="I11" s="464"/>
      <c r="J11" s="460"/>
      <c r="K11" s="464"/>
      <c r="L11" s="460"/>
      <c r="M11" s="464"/>
      <c r="N11" s="460"/>
      <c r="O11" s="464"/>
      <c r="P11" s="466" t="s">
        <v>441</v>
      </c>
      <c r="Q11" s="187"/>
      <c r="R11" s="187"/>
    </row>
    <row r="12" spans="1:18" s="50" customFormat="1" ht="15" customHeight="1" x14ac:dyDescent="0.2">
      <c r="A12" s="250" t="s">
        <v>31</v>
      </c>
      <c r="B12" s="247" t="s">
        <v>262</v>
      </c>
      <c r="C12" s="282">
        <f t="shared" si="0"/>
        <v>2</v>
      </c>
      <c r="D12" s="246"/>
      <c r="E12" s="246"/>
      <c r="F12" s="463">
        <f t="shared" si="1"/>
        <v>2</v>
      </c>
      <c r="G12" s="529"/>
      <c r="H12" s="524" t="s">
        <v>130</v>
      </c>
      <c r="I12" s="464"/>
      <c r="J12" s="460" t="s">
        <v>130</v>
      </c>
      <c r="K12" s="464"/>
      <c r="L12" s="460" t="s">
        <v>130</v>
      </c>
      <c r="M12" s="464"/>
      <c r="N12" s="460" t="s">
        <v>130</v>
      </c>
      <c r="O12" s="464"/>
      <c r="P12" s="466" t="s">
        <v>557</v>
      </c>
    </row>
    <row r="13" spans="1:18" s="50" customFormat="1" ht="16.5" customHeight="1" x14ac:dyDescent="0.2">
      <c r="A13" s="250" t="s">
        <v>32</v>
      </c>
      <c r="B13" s="247" t="s">
        <v>262</v>
      </c>
      <c r="C13" s="282">
        <f t="shared" si="0"/>
        <v>2</v>
      </c>
      <c r="D13" s="246"/>
      <c r="E13" s="246"/>
      <c r="F13" s="463">
        <f t="shared" si="1"/>
        <v>2</v>
      </c>
      <c r="G13" s="529"/>
      <c r="H13" s="524" t="s">
        <v>130</v>
      </c>
      <c r="I13" s="464"/>
      <c r="J13" s="460" t="s">
        <v>130</v>
      </c>
      <c r="K13" s="464"/>
      <c r="L13" s="460" t="s">
        <v>130</v>
      </c>
      <c r="M13" s="464"/>
      <c r="N13" s="460" t="s">
        <v>130</v>
      </c>
      <c r="O13" s="464"/>
      <c r="P13" s="466" t="s">
        <v>558</v>
      </c>
    </row>
    <row r="14" spans="1:18" s="50" customFormat="1" ht="15" hidden="1" customHeight="1" x14ac:dyDescent="0.2">
      <c r="A14" s="178" t="s">
        <v>26</v>
      </c>
      <c r="B14" s="174"/>
      <c r="C14" s="174"/>
      <c r="D14" s="174"/>
      <c r="E14" s="174"/>
      <c r="F14" s="6"/>
      <c r="G14" s="167"/>
      <c r="H14" s="167"/>
      <c r="I14" s="167"/>
      <c r="J14" s="167"/>
      <c r="K14" s="167"/>
      <c r="L14" s="167"/>
      <c r="M14" s="167"/>
      <c r="N14" s="167"/>
      <c r="O14" s="167"/>
      <c r="P14" s="185"/>
    </row>
    <row r="15" spans="1:18" s="50" customFormat="1" ht="15" customHeight="1" x14ac:dyDescent="0.2">
      <c r="A15" s="250" t="s">
        <v>33</v>
      </c>
      <c r="B15" s="247" t="s">
        <v>263</v>
      </c>
      <c r="C15" s="282">
        <f t="shared" ref="C15:C27" si="2">IF(B15=$B$4,2,IF(B15=$B$5,1,0))</f>
        <v>1</v>
      </c>
      <c r="D15" s="246"/>
      <c r="E15" s="246"/>
      <c r="F15" s="463">
        <f t="shared" ref="F15:F28" si="3">C15*(1-D15)*(1-E15)</f>
        <v>1</v>
      </c>
      <c r="G15" s="529" t="s">
        <v>758</v>
      </c>
      <c r="H15" s="527" t="s">
        <v>130</v>
      </c>
      <c r="I15" s="464"/>
      <c r="J15" s="527" t="s">
        <v>131</v>
      </c>
      <c r="K15" s="464"/>
      <c r="L15" s="527" t="s">
        <v>130</v>
      </c>
      <c r="M15" s="464"/>
      <c r="N15" s="527" t="s">
        <v>130</v>
      </c>
      <c r="O15" s="464"/>
      <c r="P15" s="465" t="s">
        <v>232</v>
      </c>
    </row>
    <row r="16" spans="1:18" s="50" customFormat="1" ht="15" customHeight="1" x14ac:dyDescent="0.25">
      <c r="A16" s="250" t="s">
        <v>34</v>
      </c>
      <c r="B16" s="247" t="s">
        <v>262</v>
      </c>
      <c r="C16" s="282">
        <f t="shared" si="2"/>
        <v>2</v>
      </c>
      <c r="D16" s="246"/>
      <c r="E16" s="246"/>
      <c r="F16" s="463">
        <f t="shared" si="3"/>
        <v>2</v>
      </c>
      <c r="G16" s="284"/>
      <c r="H16" s="527" t="s">
        <v>130</v>
      </c>
      <c r="I16" s="464"/>
      <c r="J16" s="460" t="s">
        <v>130</v>
      </c>
      <c r="K16" s="464"/>
      <c r="L16" s="460" t="s">
        <v>130</v>
      </c>
      <c r="M16" s="464"/>
      <c r="N16" s="460" t="s">
        <v>130</v>
      </c>
      <c r="O16" s="464"/>
      <c r="P16" s="466" t="s">
        <v>471</v>
      </c>
      <c r="Q16" s="216"/>
    </row>
    <row r="17" spans="1:17" s="50" customFormat="1" ht="15" customHeight="1" x14ac:dyDescent="0.2">
      <c r="A17" s="250" t="s">
        <v>35</v>
      </c>
      <c r="B17" s="247" t="s">
        <v>262</v>
      </c>
      <c r="C17" s="282">
        <f t="shared" si="2"/>
        <v>2</v>
      </c>
      <c r="D17" s="246"/>
      <c r="E17" s="246"/>
      <c r="F17" s="463">
        <f t="shared" si="3"/>
        <v>2</v>
      </c>
      <c r="G17" s="534"/>
      <c r="H17" s="534" t="s">
        <v>130</v>
      </c>
      <c r="I17" s="464"/>
      <c r="J17" s="460" t="s">
        <v>130</v>
      </c>
      <c r="K17" s="464"/>
      <c r="L17" s="460" t="s">
        <v>130</v>
      </c>
      <c r="M17" s="464"/>
      <c r="N17" s="460" t="s">
        <v>130</v>
      </c>
      <c r="O17" s="464"/>
      <c r="P17" s="466" t="s">
        <v>433</v>
      </c>
    </row>
    <row r="18" spans="1:17" s="50" customFormat="1" ht="15" customHeight="1" x14ac:dyDescent="0.25">
      <c r="A18" s="250" t="s">
        <v>36</v>
      </c>
      <c r="B18" s="247" t="s">
        <v>262</v>
      </c>
      <c r="C18" s="282">
        <f t="shared" si="2"/>
        <v>2</v>
      </c>
      <c r="D18" s="246"/>
      <c r="E18" s="246"/>
      <c r="F18" s="463">
        <f t="shared" si="3"/>
        <v>2</v>
      </c>
      <c r="G18" s="538"/>
      <c r="H18" s="538" t="s">
        <v>130</v>
      </c>
      <c r="I18" s="464"/>
      <c r="J18" s="460" t="s">
        <v>130</v>
      </c>
      <c r="K18" s="464"/>
      <c r="L18" s="460" t="s">
        <v>130</v>
      </c>
      <c r="M18" s="464"/>
      <c r="N18" s="460" t="s">
        <v>130</v>
      </c>
      <c r="O18" s="464"/>
      <c r="P18" s="466" t="s">
        <v>561</v>
      </c>
      <c r="Q18" s="216"/>
    </row>
    <row r="19" spans="1:17" s="50" customFormat="1" ht="15" customHeight="1" x14ac:dyDescent="0.2">
      <c r="A19" s="250" t="s">
        <v>37</v>
      </c>
      <c r="B19" s="247" t="s">
        <v>262</v>
      </c>
      <c r="C19" s="282">
        <f t="shared" si="2"/>
        <v>2</v>
      </c>
      <c r="D19" s="246"/>
      <c r="E19" s="246"/>
      <c r="F19" s="463">
        <f t="shared" si="3"/>
        <v>2</v>
      </c>
      <c r="G19" s="538"/>
      <c r="H19" s="538" t="s">
        <v>130</v>
      </c>
      <c r="I19" s="464"/>
      <c r="J19" s="460" t="s">
        <v>130</v>
      </c>
      <c r="K19" s="464"/>
      <c r="L19" s="460" t="s">
        <v>130</v>
      </c>
      <c r="M19" s="464"/>
      <c r="N19" s="460" t="s">
        <v>130</v>
      </c>
      <c r="O19" s="464"/>
      <c r="P19" s="466" t="s">
        <v>563</v>
      </c>
    </row>
    <row r="20" spans="1:17" s="50" customFormat="1" ht="15" customHeight="1" x14ac:dyDescent="0.2">
      <c r="A20" s="271" t="s">
        <v>38</v>
      </c>
      <c r="B20" s="276" t="s">
        <v>262</v>
      </c>
      <c r="C20" s="279">
        <f t="shared" si="2"/>
        <v>2</v>
      </c>
      <c r="D20" s="275"/>
      <c r="E20" s="275"/>
      <c r="F20" s="472">
        <f t="shared" si="3"/>
        <v>2</v>
      </c>
      <c r="G20" s="540"/>
      <c r="H20" s="475" t="s">
        <v>130</v>
      </c>
      <c r="I20" s="474"/>
      <c r="J20" s="475" t="s">
        <v>130</v>
      </c>
      <c r="K20" s="474"/>
      <c r="L20" s="475" t="s">
        <v>130</v>
      </c>
      <c r="M20" s="474"/>
      <c r="N20" s="475" t="s">
        <v>130</v>
      </c>
      <c r="O20" s="470"/>
      <c r="P20" s="473" t="s">
        <v>565</v>
      </c>
    </row>
    <row r="21" spans="1:17" s="50" customFormat="1" ht="15" customHeight="1" x14ac:dyDescent="0.2">
      <c r="A21" s="271" t="s">
        <v>39</v>
      </c>
      <c r="B21" s="276" t="s">
        <v>262</v>
      </c>
      <c r="C21" s="279">
        <f t="shared" si="2"/>
        <v>2</v>
      </c>
      <c r="D21" s="275"/>
      <c r="E21" s="275"/>
      <c r="F21" s="472">
        <f t="shared" si="3"/>
        <v>2</v>
      </c>
      <c r="G21" s="501"/>
      <c r="H21" s="471" t="s">
        <v>130</v>
      </c>
      <c r="I21" s="470"/>
      <c r="J21" s="471" t="s">
        <v>130</v>
      </c>
      <c r="K21" s="470"/>
      <c r="L21" s="471" t="s">
        <v>130</v>
      </c>
      <c r="M21" s="470"/>
      <c r="N21" s="471" t="s">
        <v>130</v>
      </c>
      <c r="O21" s="470"/>
      <c r="P21" s="476" t="s">
        <v>566</v>
      </c>
    </row>
    <row r="22" spans="1:17" s="50" customFormat="1" ht="15" customHeight="1" x14ac:dyDescent="0.2">
      <c r="A22" s="271" t="s">
        <v>40</v>
      </c>
      <c r="B22" s="276" t="s">
        <v>262</v>
      </c>
      <c r="C22" s="279">
        <f t="shared" si="2"/>
        <v>2</v>
      </c>
      <c r="D22" s="275"/>
      <c r="E22" s="275"/>
      <c r="F22" s="472">
        <f t="shared" si="3"/>
        <v>2</v>
      </c>
      <c r="G22" s="276"/>
      <c r="H22" s="471" t="s">
        <v>130</v>
      </c>
      <c r="I22" s="470"/>
      <c r="J22" s="471" t="s">
        <v>130</v>
      </c>
      <c r="K22" s="470"/>
      <c r="L22" s="471" t="s">
        <v>130</v>
      </c>
      <c r="M22" s="470"/>
      <c r="N22" s="471" t="s">
        <v>130</v>
      </c>
      <c r="O22" s="470"/>
      <c r="P22" s="473" t="s">
        <v>434</v>
      </c>
    </row>
    <row r="23" spans="1:17" s="50" customFormat="1" ht="15" customHeight="1" x14ac:dyDescent="0.25">
      <c r="A23" s="271" t="s">
        <v>41</v>
      </c>
      <c r="B23" s="276" t="s">
        <v>264</v>
      </c>
      <c r="C23" s="279">
        <f t="shared" si="2"/>
        <v>0</v>
      </c>
      <c r="D23" s="275"/>
      <c r="E23" s="275"/>
      <c r="F23" s="472">
        <f t="shared" si="3"/>
        <v>0</v>
      </c>
      <c r="G23" s="501" t="s">
        <v>560</v>
      </c>
      <c r="H23" s="471"/>
      <c r="I23" s="493"/>
      <c r="J23" s="471"/>
      <c r="K23" s="493"/>
      <c r="L23" s="471"/>
      <c r="M23" s="493"/>
      <c r="N23" s="471"/>
      <c r="O23" s="493"/>
      <c r="P23" s="476" t="s">
        <v>435</v>
      </c>
      <c r="Q23" s="154"/>
    </row>
    <row r="24" spans="1:17" s="50" customFormat="1" ht="15" customHeight="1" x14ac:dyDescent="0.2">
      <c r="A24" s="271" t="s">
        <v>42</v>
      </c>
      <c r="B24" s="276" t="s">
        <v>264</v>
      </c>
      <c r="C24" s="279">
        <f t="shared" si="2"/>
        <v>0</v>
      </c>
      <c r="D24" s="275"/>
      <c r="E24" s="275"/>
      <c r="F24" s="472">
        <f t="shared" si="3"/>
        <v>0</v>
      </c>
      <c r="G24" s="501" t="s">
        <v>594</v>
      </c>
      <c r="H24" s="471"/>
      <c r="I24" s="470"/>
      <c r="J24" s="471"/>
      <c r="K24" s="470"/>
      <c r="L24" s="471"/>
      <c r="M24" s="470"/>
      <c r="N24" s="471"/>
      <c r="O24" s="470"/>
      <c r="P24" s="473" t="s">
        <v>572</v>
      </c>
    </row>
    <row r="25" spans="1:17" s="50" customFormat="1" ht="15" customHeight="1" x14ac:dyDescent="0.25">
      <c r="A25" s="271" t="s">
        <v>43</v>
      </c>
      <c r="B25" s="276" t="s">
        <v>262</v>
      </c>
      <c r="C25" s="279">
        <f t="shared" si="2"/>
        <v>2</v>
      </c>
      <c r="D25" s="275"/>
      <c r="E25" s="275"/>
      <c r="F25" s="472">
        <f t="shared" si="3"/>
        <v>2</v>
      </c>
      <c r="G25" s="501"/>
      <c r="H25" s="471" t="s">
        <v>130</v>
      </c>
      <c r="I25" s="542"/>
      <c r="J25" s="471" t="s">
        <v>130</v>
      </c>
      <c r="K25" s="542"/>
      <c r="L25" s="471" t="s">
        <v>130</v>
      </c>
      <c r="M25" s="542"/>
      <c r="N25" s="471" t="s">
        <v>130</v>
      </c>
      <c r="O25" s="542"/>
      <c r="P25" s="286" t="s">
        <v>424</v>
      </c>
    </row>
    <row r="26" spans="1:17" s="50" customFormat="1" ht="15" customHeight="1" x14ac:dyDescent="0.25">
      <c r="A26" s="271" t="s">
        <v>44</v>
      </c>
      <c r="B26" s="276" t="s">
        <v>262</v>
      </c>
      <c r="C26" s="279">
        <f t="shared" si="2"/>
        <v>2</v>
      </c>
      <c r="D26" s="275"/>
      <c r="E26" s="275"/>
      <c r="F26" s="523">
        <f t="shared" si="3"/>
        <v>2</v>
      </c>
      <c r="G26" s="501"/>
      <c r="H26" s="471" t="s">
        <v>130</v>
      </c>
      <c r="I26" s="544"/>
      <c r="J26" s="471" t="s">
        <v>130</v>
      </c>
      <c r="K26" s="544"/>
      <c r="L26" s="471" t="s">
        <v>130</v>
      </c>
      <c r="M26" s="544"/>
      <c r="N26" s="471" t="s">
        <v>130</v>
      </c>
      <c r="O26" s="542"/>
      <c r="P26" s="286" t="s">
        <v>437</v>
      </c>
    </row>
    <row r="27" spans="1:17" s="50" customFormat="1" ht="15" customHeight="1" x14ac:dyDescent="0.25">
      <c r="A27" s="271" t="s">
        <v>45</v>
      </c>
      <c r="B27" s="276" t="s">
        <v>262</v>
      </c>
      <c r="C27" s="279">
        <f t="shared" si="2"/>
        <v>2</v>
      </c>
      <c r="D27" s="275"/>
      <c r="E27" s="275"/>
      <c r="F27" s="523">
        <f t="shared" si="3"/>
        <v>2</v>
      </c>
      <c r="G27" s="543"/>
      <c r="H27" s="471" t="s">
        <v>130</v>
      </c>
      <c r="I27" s="493"/>
      <c r="J27" s="471" t="s">
        <v>130</v>
      </c>
      <c r="K27" s="544"/>
      <c r="L27" s="471" t="s">
        <v>130</v>
      </c>
      <c r="M27" s="544"/>
      <c r="N27" s="471" t="s">
        <v>130</v>
      </c>
      <c r="O27" s="542"/>
      <c r="P27" s="286" t="s">
        <v>438</v>
      </c>
    </row>
    <row r="28" spans="1:17" s="50" customFormat="1" ht="15" customHeight="1" x14ac:dyDescent="0.25">
      <c r="A28" s="271" t="s">
        <v>46</v>
      </c>
      <c r="B28" s="276" t="s">
        <v>124</v>
      </c>
      <c r="C28" s="279">
        <v>2</v>
      </c>
      <c r="D28" s="275"/>
      <c r="E28" s="275"/>
      <c r="F28" s="523">
        <f t="shared" si="3"/>
        <v>2</v>
      </c>
      <c r="G28" s="543"/>
      <c r="H28" s="471" t="s">
        <v>130</v>
      </c>
      <c r="I28" s="493"/>
      <c r="J28" s="471" t="s">
        <v>130</v>
      </c>
      <c r="K28" s="544"/>
      <c r="L28" s="471" t="s">
        <v>130</v>
      </c>
      <c r="M28" s="544"/>
      <c r="N28" s="471" t="s">
        <v>130</v>
      </c>
      <c r="O28" s="542"/>
      <c r="P28" s="286" t="s">
        <v>573</v>
      </c>
    </row>
    <row r="29" spans="1:17" x14ac:dyDescent="0.2">
      <c r="H29" s="45"/>
      <c r="I29" s="50"/>
      <c r="M29" s="50"/>
      <c r="O29" s="50"/>
      <c r="P29" s="153"/>
    </row>
    <row r="30" spans="1:17" x14ac:dyDescent="0.2">
      <c r="H30" s="45"/>
      <c r="M30" s="50"/>
      <c r="O30" s="50"/>
      <c r="P30" s="153"/>
    </row>
    <row r="31" spans="1:17" x14ac:dyDescent="0.2">
      <c r="B31" s="47"/>
      <c r="C31" s="49"/>
      <c r="D31" s="47"/>
      <c r="E31" s="47"/>
      <c r="F31" s="48"/>
      <c r="G31" s="47"/>
      <c r="H31" s="45"/>
      <c r="O31" s="50"/>
      <c r="P31" s="217"/>
    </row>
    <row r="32" spans="1:17" x14ac:dyDescent="0.2">
      <c r="H32" s="45"/>
    </row>
    <row r="33" spans="8:8" x14ac:dyDescent="0.2">
      <c r="H33" s="45"/>
    </row>
    <row r="34" spans="8:8" x14ac:dyDescent="0.2">
      <c r="H34" s="45"/>
    </row>
    <row r="35" spans="8:8" x14ac:dyDescent="0.2">
      <c r="H35" s="45"/>
    </row>
    <row r="36" spans="8:8" x14ac:dyDescent="0.2">
      <c r="H36" s="45"/>
    </row>
    <row r="37" spans="8:8" x14ac:dyDescent="0.2">
      <c r="H37" s="45"/>
    </row>
    <row r="38" spans="8:8" ht="11.25" customHeight="1" x14ac:dyDescent="0.2">
      <c r="H38" s="45"/>
    </row>
    <row r="39" spans="8:8" x14ac:dyDescent="0.2">
      <c r="H39" s="45"/>
    </row>
    <row r="40" spans="8:8" x14ac:dyDescent="0.2">
      <c r="H40" s="45"/>
    </row>
    <row r="41" spans="8:8" x14ac:dyDescent="0.2">
      <c r="H41" s="45"/>
    </row>
    <row r="42" spans="8:8" x14ac:dyDescent="0.2">
      <c r="H42" s="45"/>
    </row>
    <row r="43" spans="8:8" x14ac:dyDescent="0.2">
      <c r="H43" s="45"/>
    </row>
    <row r="44" spans="8:8" x14ac:dyDescent="0.2">
      <c r="H44" s="45"/>
    </row>
    <row r="45" spans="8:8" x14ac:dyDescent="0.2">
      <c r="H45" s="45"/>
    </row>
    <row r="46" spans="8:8" x14ac:dyDescent="0.2">
      <c r="H46" s="45"/>
    </row>
    <row r="47" spans="8:8" x14ac:dyDescent="0.2">
      <c r="H47" s="45"/>
    </row>
    <row r="48" spans="8:8" x14ac:dyDescent="0.2">
      <c r="H48" s="45"/>
    </row>
    <row r="49" spans="8:8" x14ac:dyDescent="0.2">
      <c r="H49" s="45"/>
    </row>
    <row r="50" spans="8:8" x14ac:dyDescent="0.2">
      <c r="H50" s="45"/>
    </row>
  </sheetData>
  <autoFilter ref="A7:O28"/>
  <dataConsolidate/>
  <mergeCells count="15">
    <mergeCell ref="A1:P1"/>
    <mergeCell ref="A2:P2"/>
    <mergeCell ref="D4:D6"/>
    <mergeCell ref="E4:E6"/>
    <mergeCell ref="F4:F6"/>
    <mergeCell ref="A3:A6"/>
    <mergeCell ref="C3:F3"/>
    <mergeCell ref="G3:G6"/>
    <mergeCell ref="H3:O3"/>
    <mergeCell ref="C4:C6"/>
    <mergeCell ref="H4:I5"/>
    <mergeCell ref="J4:K5"/>
    <mergeCell ref="L4:M5"/>
    <mergeCell ref="N4:O5"/>
    <mergeCell ref="P3:P6"/>
  </mergeCells>
  <dataValidations count="3">
    <dataValidation type="list" allowBlank="1" showInputMessage="1" showErrorMessage="1" sqref="B14:E14 K23 I27:I28 P16:P19 I23 P21 M23 O23:P23 P8:P14">
      <formula1>Выбор_3.1</formula1>
    </dataValidation>
    <dataValidation type="list" allowBlank="1" showInputMessage="1" showErrorMessage="1" sqref="B8:B13 B15:B28">
      <formula1>$B$4:$B$6</formula1>
    </dataValidation>
    <dataValidation type="list" allowBlank="1" showInputMessage="1" showErrorMessage="1" sqref="D8:E13 D15:E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P17" r:id="rId1"/>
    <hyperlink ref="P22" r:id="rId2"/>
    <hyperlink ref="P23" r:id="rId3"/>
    <hyperlink ref="P24" r:id="rId4"/>
    <hyperlink ref="P25" r:id="rId5"/>
    <hyperlink ref="P8" r:id="rId6"/>
    <hyperlink ref="P9" r:id="rId7"/>
    <hyperlink ref="P10" r:id="rId8"/>
    <hyperlink ref="P11" r:id="rId9"/>
    <hyperlink ref="P12" r:id="rId10"/>
    <hyperlink ref="P13" r:id="rId11"/>
    <hyperlink ref="P15" r:id="rId12"/>
    <hyperlink ref="P16" r:id="rId13"/>
    <hyperlink ref="P18" r:id="rId14"/>
    <hyperlink ref="P19" r:id="rId15"/>
    <hyperlink ref="P20" r:id="rId16"/>
    <hyperlink ref="P21" r:id="rId17"/>
    <hyperlink ref="P27" r:id="rId18"/>
    <hyperlink ref="P28" r:id="rId19"/>
  </hyperlinks>
  <pageMargins left="0.70866141732283472" right="0.70866141732283472" top="0.74803149606299213" bottom="0.74803149606299213" header="0.31496062992125984" footer="0.31496062992125984"/>
  <pageSetup paperSize="9" scale="58" fitToWidth="0" fitToHeight="3" orientation="landscape" r:id="rId20"/>
  <headerFooter>
    <oddFooter>&amp;A&amp;RСтраница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50"/>
  <sheetViews>
    <sheetView zoomScale="106" zoomScaleNormal="106" zoomScaleSheetLayoutView="100" workbookViewId="0">
      <selection sqref="A1:N1"/>
    </sheetView>
  </sheetViews>
  <sheetFormatPr defaultColWidth="8.85546875" defaultRowHeight="11.25" x14ac:dyDescent="0.2"/>
  <cols>
    <col min="1" max="1" width="19.42578125" style="38" customWidth="1"/>
    <col min="2" max="2" width="78" style="41" customWidth="1"/>
    <col min="3" max="3" width="6.28515625" style="44" customWidth="1"/>
    <col min="4" max="5" width="6.7109375" style="41" customWidth="1"/>
    <col min="6" max="6" width="6.7109375" style="43" customWidth="1"/>
    <col min="7" max="7" width="14.140625" style="41" customWidth="1"/>
    <col min="8" max="8" width="7.7109375" style="40" customWidth="1"/>
    <col min="9" max="9" width="11.42578125" style="38" customWidth="1"/>
    <col min="10" max="10" width="6.7109375" style="39" customWidth="1"/>
    <col min="11" max="11" width="11.42578125" style="38" customWidth="1"/>
    <col min="12" max="12" width="6.7109375" style="38" customWidth="1"/>
    <col min="13" max="13" width="11.42578125" style="38" customWidth="1"/>
    <col min="14" max="14" width="8.140625" style="41" customWidth="1"/>
    <col min="15" max="16384" width="8.85546875" style="38"/>
  </cols>
  <sheetData>
    <row r="1" spans="1:15" ht="36" customHeight="1" x14ac:dyDescent="0.2">
      <c r="A1" s="687" t="str">
        <f>"Мониторинг бюджетных данных по вопросу "&amp;Методика!B53</f>
        <v>Мониторинг бюджетных данных по вопросу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B1" s="687"/>
      <c r="C1" s="687"/>
      <c r="D1" s="687"/>
      <c r="E1" s="687"/>
      <c r="F1" s="687"/>
      <c r="G1" s="687"/>
      <c r="H1" s="687"/>
      <c r="I1" s="687"/>
      <c r="J1" s="687"/>
      <c r="K1" s="687"/>
      <c r="L1" s="687"/>
      <c r="M1" s="687"/>
      <c r="N1" s="687"/>
    </row>
    <row r="2" spans="1:15" s="30" customFormat="1" ht="84.75" customHeight="1" x14ac:dyDescent="0.25">
      <c r="A2" s="690" t="str">
        <f>Методика!$B$54</f>
        <v xml:space="preserve">Для оценки бюджетных данных по данному вопросу должны быть представлены:
а) первоначально утверждённые сведения о доходах;
б) уточнённые значения с учётом внесённых изменений (в случае внесения изменений);
в) фактические значения.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(установленными) показателями доходов и их фактическими значениями в случаях, если такие отклонения составили 5 % и более от первоначально утверждённого значения. В целях оценки бюджетных данных по данному вопросу учитываются сведения, опубликованные в составе материалов к проекту Годового отчёта об исполнении бюджета.
</v>
      </c>
      <c r="B2" s="690"/>
      <c r="C2" s="690"/>
      <c r="D2" s="690"/>
      <c r="E2" s="690"/>
      <c r="F2" s="690"/>
      <c r="G2" s="690"/>
      <c r="H2" s="690"/>
      <c r="I2" s="690"/>
      <c r="J2" s="690"/>
      <c r="K2" s="690"/>
      <c r="L2" s="690"/>
      <c r="M2" s="690"/>
      <c r="N2" s="690"/>
    </row>
    <row r="3" spans="1:15" ht="33.75" customHeight="1" x14ac:dyDescent="0.2">
      <c r="A3" s="669" t="s">
        <v>95</v>
      </c>
      <c r="B3" s="320" t="str">
        <f>Методика!$B$53</f>
        <v>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C3" s="670" t="s">
        <v>351</v>
      </c>
      <c r="D3" s="684"/>
      <c r="E3" s="684"/>
      <c r="F3" s="684"/>
      <c r="G3" s="672" t="s">
        <v>345</v>
      </c>
      <c r="H3" s="672" t="s">
        <v>126</v>
      </c>
      <c r="I3" s="691"/>
      <c r="J3" s="691"/>
      <c r="K3" s="691"/>
      <c r="L3" s="691"/>
      <c r="M3" s="691"/>
      <c r="N3" s="669" t="s">
        <v>3</v>
      </c>
    </row>
    <row r="4" spans="1:15" s="50" customFormat="1" ht="37.5" customHeight="1" x14ac:dyDescent="0.2">
      <c r="A4" s="672"/>
      <c r="B4" s="148" t="str">
        <f>Методика!$B$55</f>
        <v>Да, сведения опубликованы, в том числе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v>
      </c>
      <c r="C4" s="682" t="s">
        <v>9</v>
      </c>
      <c r="D4" s="669" t="s">
        <v>97</v>
      </c>
      <c r="E4" s="669" t="s">
        <v>96</v>
      </c>
      <c r="F4" s="683" t="s">
        <v>8</v>
      </c>
      <c r="G4" s="685"/>
      <c r="H4" s="669" t="s">
        <v>104</v>
      </c>
      <c r="I4" s="672"/>
      <c r="J4" s="669" t="s">
        <v>105</v>
      </c>
      <c r="K4" s="672"/>
      <c r="L4" s="669" t="s">
        <v>106</v>
      </c>
      <c r="M4" s="672"/>
      <c r="N4" s="669"/>
    </row>
    <row r="5" spans="1:15" s="50" customFormat="1" ht="36.75" customHeight="1" x14ac:dyDescent="0.2">
      <c r="A5" s="672"/>
      <c r="B5" s="148" t="str">
        <f>Методика!$B$56</f>
        <v>Да, сведения опубликованы, но не поясняются различия между первоначально утверждёнными показателями доходов и их фактическими значениями для всех показателей, где отклонения составили 5 % и более от первоначально утверждённого значения</v>
      </c>
      <c r="C5" s="682"/>
      <c r="D5" s="669"/>
      <c r="E5" s="669"/>
      <c r="F5" s="683"/>
      <c r="G5" s="685"/>
      <c r="H5" s="672"/>
      <c r="I5" s="672"/>
      <c r="J5" s="672"/>
      <c r="K5" s="672"/>
      <c r="L5" s="672"/>
      <c r="M5" s="672"/>
      <c r="N5" s="669"/>
    </row>
    <row r="6" spans="1:15" s="50" customFormat="1" ht="14.25" customHeight="1" x14ac:dyDescent="0.2">
      <c r="A6" s="672"/>
      <c r="B6" s="148" t="str">
        <f>Методика!$B$57</f>
        <v xml:space="preserve">Нет, сведения не опубликованы или не отвечают требованиям </v>
      </c>
      <c r="C6" s="682"/>
      <c r="D6" s="669"/>
      <c r="E6" s="669"/>
      <c r="F6" s="683"/>
      <c r="G6" s="685"/>
      <c r="H6" s="319" t="s">
        <v>88</v>
      </c>
      <c r="I6" s="319" t="s">
        <v>87</v>
      </c>
      <c r="J6" s="319" t="s">
        <v>88</v>
      </c>
      <c r="K6" s="319" t="s">
        <v>87</v>
      </c>
      <c r="L6" s="319" t="s">
        <v>88</v>
      </c>
      <c r="M6" s="319" t="s">
        <v>87</v>
      </c>
      <c r="N6" s="669"/>
    </row>
    <row r="7" spans="1:15" s="50" customFormat="1" ht="21" hidden="1" x14ac:dyDescent="0.2">
      <c r="A7" s="169" t="s">
        <v>459</v>
      </c>
      <c r="B7" s="181"/>
      <c r="C7" s="184"/>
      <c r="D7" s="180"/>
      <c r="E7" s="180"/>
      <c r="F7" s="183"/>
      <c r="G7" s="182"/>
      <c r="H7" s="54"/>
      <c r="I7" s="180"/>
      <c r="J7" s="17"/>
      <c r="K7" s="180"/>
      <c r="L7" s="180"/>
      <c r="M7" s="180"/>
      <c r="N7" s="181"/>
    </row>
    <row r="8" spans="1:15" s="156" customFormat="1" ht="15" customHeight="1" x14ac:dyDescent="0.2">
      <c r="A8" s="271" t="s">
        <v>27</v>
      </c>
      <c r="B8" s="276" t="s">
        <v>267</v>
      </c>
      <c r="C8" s="279">
        <f>IF(B8=$B$4,2,IF(B8=$B$5,1,0))</f>
        <v>2</v>
      </c>
      <c r="D8" s="275"/>
      <c r="E8" s="275"/>
      <c r="F8" s="472">
        <f t="shared" ref="F8:F13" si="0">C8*(1-D8)*(1-E8)</f>
        <v>2</v>
      </c>
      <c r="G8" s="516"/>
      <c r="H8" s="516" t="s">
        <v>130</v>
      </c>
      <c r="I8" s="470"/>
      <c r="J8" s="516" t="s">
        <v>130</v>
      </c>
      <c r="K8" s="470"/>
      <c r="L8" s="471" t="s">
        <v>130</v>
      </c>
      <c r="M8" s="470"/>
      <c r="N8" s="476" t="s">
        <v>549</v>
      </c>
    </row>
    <row r="9" spans="1:15" s="87" customFormat="1" ht="15" customHeight="1" x14ac:dyDescent="0.2">
      <c r="A9" s="250" t="s">
        <v>28</v>
      </c>
      <c r="B9" s="247" t="s">
        <v>267</v>
      </c>
      <c r="C9" s="282">
        <f t="shared" ref="C9:C28" si="1">IF(B9=$B$4,2,IF(B9=$B$5,1,0))</f>
        <v>2</v>
      </c>
      <c r="D9" s="246"/>
      <c r="E9" s="246"/>
      <c r="F9" s="463">
        <f t="shared" si="0"/>
        <v>2</v>
      </c>
      <c r="G9" s="524"/>
      <c r="H9" s="246" t="s">
        <v>130</v>
      </c>
      <c r="I9" s="531"/>
      <c r="J9" s="246" t="s">
        <v>130</v>
      </c>
      <c r="K9" s="531"/>
      <c r="L9" s="458" t="s">
        <v>130</v>
      </c>
      <c r="M9" s="464"/>
      <c r="N9" s="466" t="s">
        <v>551</v>
      </c>
      <c r="O9" s="50"/>
    </row>
    <row r="10" spans="1:15" s="156" customFormat="1" ht="15" customHeight="1" x14ac:dyDescent="0.2">
      <c r="A10" s="250" t="s">
        <v>29</v>
      </c>
      <c r="B10" s="247" t="s">
        <v>267</v>
      </c>
      <c r="C10" s="282">
        <f t="shared" si="1"/>
        <v>2</v>
      </c>
      <c r="D10" s="246"/>
      <c r="E10" s="246"/>
      <c r="F10" s="463">
        <f t="shared" si="0"/>
        <v>2</v>
      </c>
      <c r="G10" s="524"/>
      <c r="H10" s="246" t="s">
        <v>130</v>
      </c>
      <c r="I10" s="531"/>
      <c r="J10" s="246" t="s">
        <v>130</v>
      </c>
      <c r="K10" s="531"/>
      <c r="L10" s="458" t="s">
        <v>130</v>
      </c>
      <c r="M10" s="464"/>
      <c r="N10" s="466" t="s">
        <v>554</v>
      </c>
    </row>
    <row r="11" spans="1:15" s="87" customFormat="1" ht="15" customHeight="1" x14ac:dyDescent="0.2">
      <c r="A11" s="250" t="s">
        <v>30</v>
      </c>
      <c r="B11" s="247" t="s">
        <v>267</v>
      </c>
      <c r="C11" s="282">
        <f t="shared" si="1"/>
        <v>2</v>
      </c>
      <c r="D11" s="246"/>
      <c r="E11" s="246"/>
      <c r="F11" s="463">
        <f t="shared" si="0"/>
        <v>2</v>
      </c>
      <c r="G11" s="247"/>
      <c r="H11" s="246" t="s">
        <v>130</v>
      </c>
      <c r="I11" s="531"/>
      <c r="J11" s="458" t="s">
        <v>130</v>
      </c>
      <c r="K11" s="531"/>
      <c r="L11" s="458" t="s">
        <v>130</v>
      </c>
      <c r="M11" s="464"/>
      <c r="N11" s="465" t="s">
        <v>441</v>
      </c>
    </row>
    <row r="12" spans="1:15" s="156" customFormat="1" ht="15" customHeight="1" x14ac:dyDescent="0.2">
      <c r="A12" s="250" t="s">
        <v>31</v>
      </c>
      <c r="B12" s="247" t="s">
        <v>267</v>
      </c>
      <c r="C12" s="282">
        <f t="shared" si="1"/>
        <v>2</v>
      </c>
      <c r="D12" s="246"/>
      <c r="E12" s="246"/>
      <c r="F12" s="463">
        <f t="shared" si="0"/>
        <v>2</v>
      </c>
      <c r="G12" s="247"/>
      <c r="H12" s="246" t="s">
        <v>130</v>
      </c>
      <c r="I12" s="531"/>
      <c r="J12" s="458" t="s">
        <v>130</v>
      </c>
      <c r="K12" s="531"/>
      <c r="L12" s="460" t="s">
        <v>130</v>
      </c>
      <c r="M12" s="533"/>
      <c r="N12" s="466" t="s">
        <v>557</v>
      </c>
      <c r="O12" s="50"/>
    </row>
    <row r="13" spans="1:15" s="156" customFormat="1" ht="15" customHeight="1" x14ac:dyDescent="0.2">
      <c r="A13" s="250" t="s">
        <v>32</v>
      </c>
      <c r="B13" s="247" t="s">
        <v>267</v>
      </c>
      <c r="C13" s="282">
        <f t="shared" si="1"/>
        <v>2</v>
      </c>
      <c r="D13" s="246"/>
      <c r="E13" s="246"/>
      <c r="F13" s="463">
        <f t="shared" si="0"/>
        <v>2</v>
      </c>
      <c r="G13" s="247"/>
      <c r="H13" s="246" t="s">
        <v>130</v>
      </c>
      <c r="I13" s="531"/>
      <c r="J13" s="246" t="s">
        <v>130</v>
      </c>
      <c r="K13" s="531"/>
      <c r="L13" s="246" t="s">
        <v>130</v>
      </c>
      <c r="M13" s="464"/>
      <c r="N13" s="465" t="s">
        <v>558</v>
      </c>
      <c r="O13" s="50"/>
    </row>
    <row r="14" spans="1:15" s="156" customFormat="1" ht="15" hidden="1" customHeight="1" x14ac:dyDescent="0.2">
      <c r="A14" s="178" t="s">
        <v>26</v>
      </c>
      <c r="B14" s="174"/>
      <c r="C14" s="174"/>
      <c r="D14" s="174"/>
      <c r="E14" s="174"/>
      <c r="F14" s="6"/>
      <c r="G14" s="167"/>
      <c r="H14" s="172"/>
      <c r="I14" s="172"/>
      <c r="J14" s="172"/>
      <c r="K14" s="172"/>
      <c r="L14" s="172"/>
      <c r="M14" s="172"/>
      <c r="N14" s="185"/>
    </row>
    <row r="15" spans="1:15" s="156" customFormat="1" ht="15" customHeight="1" x14ac:dyDescent="0.25">
      <c r="A15" s="250" t="s">
        <v>33</v>
      </c>
      <c r="B15" s="247" t="s">
        <v>267</v>
      </c>
      <c r="C15" s="282">
        <f t="shared" si="1"/>
        <v>2</v>
      </c>
      <c r="D15" s="246"/>
      <c r="E15" s="246"/>
      <c r="F15" s="463">
        <f t="shared" ref="F15:F28" si="2">C15*(1-D15)*(1-E15)</f>
        <v>2</v>
      </c>
      <c r="G15" s="527"/>
      <c r="H15" s="458" t="s">
        <v>130</v>
      </c>
      <c r="I15" s="537"/>
      <c r="J15" s="458" t="s">
        <v>130</v>
      </c>
      <c r="K15" s="537"/>
      <c r="L15" s="460" t="s">
        <v>130</v>
      </c>
      <c r="M15" s="536"/>
      <c r="N15" s="421" t="s">
        <v>559</v>
      </c>
      <c r="O15" s="50"/>
    </row>
    <row r="16" spans="1:15" s="156" customFormat="1" ht="15" customHeight="1" x14ac:dyDescent="0.25">
      <c r="A16" s="250" t="s">
        <v>34</v>
      </c>
      <c r="B16" s="247" t="s">
        <v>267</v>
      </c>
      <c r="C16" s="282">
        <f t="shared" si="1"/>
        <v>2</v>
      </c>
      <c r="D16" s="246"/>
      <c r="E16" s="246"/>
      <c r="F16" s="463">
        <f t="shared" si="2"/>
        <v>2</v>
      </c>
      <c r="G16" s="250"/>
      <c r="H16" s="246" t="s">
        <v>130</v>
      </c>
      <c r="I16" s="464"/>
      <c r="J16" s="460" t="s">
        <v>130</v>
      </c>
      <c r="K16" s="464"/>
      <c r="L16" s="460" t="s">
        <v>130</v>
      </c>
      <c r="M16" s="464"/>
      <c r="N16" s="466" t="s">
        <v>471</v>
      </c>
      <c r="O16" s="154"/>
    </row>
    <row r="17" spans="1:15" s="156" customFormat="1" ht="15" customHeight="1" x14ac:dyDescent="0.25">
      <c r="A17" s="250" t="s">
        <v>35</v>
      </c>
      <c r="B17" s="247" t="s">
        <v>267</v>
      </c>
      <c r="C17" s="282">
        <f>IF(B17=$B$4,2,IF(B17=$B$5,1,0))</f>
        <v>2</v>
      </c>
      <c r="D17" s="246"/>
      <c r="E17" s="246"/>
      <c r="F17" s="463">
        <f t="shared" si="2"/>
        <v>2</v>
      </c>
      <c r="G17" s="246"/>
      <c r="H17" s="246" t="s">
        <v>130</v>
      </c>
      <c r="I17" s="537"/>
      <c r="J17" s="460" t="s">
        <v>130</v>
      </c>
      <c r="K17" s="537"/>
      <c r="L17" s="460" t="s">
        <v>130</v>
      </c>
      <c r="M17" s="536"/>
      <c r="N17" s="421" t="s">
        <v>433</v>
      </c>
      <c r="O17" s="50"/>
    </row>
    <row r="18" spans="1:15" s="156" customFormat="1" ht="15" customHeight="1" x14ac:dyDescent="0.25">
      <c r="A18" s="250" t="s">
        <v>36</v>
      </c>
      <c r="B18" s="247" t="s">
        <v>267</v>
      </c>
      <c r="C18" s="282">
        <f>IF(B18=$B$4,2,IF(B18=$B$5,1,0))</f>
        <v>2</v>
      </c>
      <c r="D18" s="246"/>
      <c r="E18" s="246"/>
      <c r="F18" s="463">
        <f t="shared" si="2"/>
        <v>2</v>
      </c>
      <c r="G18" s="246"/>
      <c r="H18" s="246" t="s">
        <v>130</v>
      </c>
      <c r="I18" s="537"/>
      <c r="J18" s="460" t="s">
        <v>130</v>
      </c>
      <c r="K18" s="537"/>
      <c r="L18" s="460" t="s">
        <v>130</v>
      </c>
      <c r="M18" s="536"/>
      <c r="N18" s="421" t="s">
        <v>561</v>
      </c>
      <c r="O18" s="50"/>
    </row>
    <row r="19" spans="1:15" s="156" customFormat="1" ht="15" customHeight="1" x14ac:dyDescent="0.25">
      <c r="A19" s="250" t="s">
        <v>37</v>
      </c>
      <c r="B19" s="247" t="s">
        <v>267</v>
      </c>
      <c r="C19" s="282">
        <f t="shared" si="1"/>
        <v>2</v>
      </c>
      <c r="D19" s="246"/>
      <c r="E19" s="246"/>
      <c r="F19" s="463">
        <f t="shared" si="2"/>
        <v>2</v>
      </c>
      <c r="G19" s="246"/>
      <c r="H19" s="246" t="s">
        <v>130</v>
      </c>
      <c r="I19" s="537"/>
      <c r="J19" s="460" t="s">
        <v>130</v>
      </c>
      <c r="K19" s="537"/>
      <c r="L19" s="460" t="s">
        <v>130</v>
      </c>
      <c r="M19" s="536"/>
      <c r="N19" s="421" t="s">
        <v>563</v>
      </c>
      <c r="O19" s="50"/>
    </row>
    <row r="20" spans="1:15" s="156" customFormat="1" ht="15" customHeight="1" x14ac:dyDescent="0.25">
      <c r="A20" s="271" t="s">
        <v>38</v>
      </c>
      <c r="B20" s="276" t="s">
        <v>267</v>
      </c>
      <c r="C20" s="279">
        <f t="shared" si="1"/>
        <v>2</v>
      </c>
      <c r="D20" s="275"/>
      <c r="E20" s="275"/>
      <c r="F20" s="472">
        <f t="shared" si="2"/>
        <v>2</v>
      </c>
      <c r="G20" s="275"/>
      <c r="H20" s="471" t="s">
        <v>130</v>
      </c>
      <c r="I20" s="542"/>
      <c r="J20" s="471" t="s">
        <v>130</v>
      </c>
      <c r="K20" s="542"/>
      <c r="L20" s="471" t="s">
        <v>130</v>
      </c>
      <c r="M20" s="542"/>
      <c r="N20" s="286" t="s">
        <v>565</v>
      </c>
      <c r="O20" s="50"/>
    </row>
    <row r="21" spans="1:15" s="156" customFormat="1" ht="15" customHeight="1" x14ac:dyDescent="0.2">
      <c r="A21" s="271" t="s">
        <v>39</v>
      </c>
      <c r="B21" s="276" t="s">
        <v>267</v>
      </c>
      <c r="C21" s="279">
        <f t="shared" si="1"/>
        <v>2</v>
      </c>
      <c r="D21" s="275"/>
      <c r="E21" s="275"/>
      <c r="F21" s="472">
        <f t="shared" si="2"/>
        <v>2</v>
      </c>
      <c r="G21" s="276"/>
      <c r="H21" s="471" t="s">
        <v>130</v>
      </c>
      <c r="I21" s="470"/>
      <c r="J21" s="471" t="s">
        <v>130</v>
      </c>
      <c r="K21" s="470"/>
      <c r="L21" s="471" t="s">
        <v>130</v>
      </c>
      <c r="M21" s="470"/>
      <c r="N21" s="476" t="s">
        <v>566</v>
      </c>
      <c r="O21" s="50"/>
    </row>
    <row r="22" spans="1:15" s="156" customFormat="1" ht="15" customHeight="1" x14ac:dyDescent="0.2">
      <c r="A22" s="271" t="s">
        <v>40</v>
      </c>
      <c r="B22" s="276" t="s">
        <v>268</v>
      </c>
      <c r="C22" s="279">
        <f t="shared" si="1"/>
        <v>1</v>
      </c>
      <c r="D22" s="275"/>
      <c r="E22" s="275"/>
      <c r="F22" s="472">
        <f t="shared" si="2"/>
        <v>1</v>
      </c>
      <c r="G22" s="276" t="s">
        <v>570</v>
      </c>
      <c r="H22" s="541" t="s">
        <v>130</v>
      </c>
      <c r="I22" s="470"/>
      <c r="J22" s="471" t="s">
        <v>130</v>
      </c>
      <c r="K22" s="470"/>
      <c r="L22" s="471" t="s">
        <v>130</v>
      </c>
      <c r="M22" s="470"/>
      <c r="N22" s="473" t="s">
        <v>434</v>
      </c>
      <c r="O22" s="50"/>
    </row>
    <row r="23" spans="1:15" s="156" customFormat="1" ht="15" customHeight="1" x14ac:dyDescent="0.2">
      <c r="A23" s="271" t="s">
        <v>41</v>
      </c>
      <c r="B23" s="276" t="s">
        <v>267</v>
      </c>
      <c r="C23" s="279">
        <f t="shared" si="1"/>
        <v>2</v>
      </c>
      <c r="D23" s="275"/>
      <c r="E23" s="275"/>
      <c r="F23" s="472">
        <f t="shared" si="2"/>
        <v>2</v>
      </c>
      <c r="G23" s="541"/>
      <c r="H23" s="541" t="s">
        <v>130</v>
      </c>
      <c r="I23" s="470"/>
      <c r="J23" s="471" t="s">
        <v>130</v>
      </c>
      <c r="K23" s="470"/>
      <c r="L23" s="471" t="s">
        <v>130</v>
      </c>
      <c r="M23" s="470"/>
      <c r="N23" s="473" t="s">
        <v>435</v>
      </c>
      <c r="O23" s="50"/>
    </row>
    <row r="24" spans="1:15" s="156" customFormat="1" ht="15" customHeight="1" x14ac:dyDescent="0.25">
      <c r="A24" s="271" t="s">
        <v>42</v>
      </c>
      <c r="B24" s="276" t="s">
        <v>63</v>
      </c>
      <c r="C24" s="279">
        <f t="shared" si="1"/>
        <v>0</v>
      </c>
      <c r="D24" s="275"/>
      <c r="E24" s="275"/>
      <c r="F24" s="472">
        <f t="shared" si="2"/>
        <v>0</v>
      </c>
      <c r="G24" s="501" t="s">
        <v>571</v>
      </c>
      <c r="H24" s="543"/>
      <c r="I24" s="544"/>
      <c r="J24" s="543"/>
      <c r="K24" s="544"/>
      <c r="L24" s="543"/>
      <c r="M24" s="542"/>
      <c r="N24" s="286" t="s">
        <v>436</v>
      </c>
      <c r="O24" s="50"/>
    </row>
    <row r="25" spans="1:15" s="156" customFormat="1" ht="15" customHeight="1" x14ac:dyDescent="0.25">
      <c r="A25" s="271" t="s">
        <v>43</v>
      </c>
      <c r="B25" s="276" t="s">
        <v>267</v>
      </c>
      <c r="C25" s="279">
        <f t="shared" si="1"/>
        <v>2</v>
      </c>
      <c r="D25" s="275"/>
      <c r="E25" s="275"/>
      <c r="F25" s="472">
        <f t="shared" si="2"/>
        <v>2</v>
      </c>
      <c r="G25" s="276"/>
      <c r="H25" s="543" t="s">
        <v>130</v>
      </c>
      <c r="I25" s="542"/>
      <c r="J25" s="471" t="s">
        <v>130</v>
      </c>
      <c r="K25" s="542"/>
      <c r="L25" s="471" t="s">
        <v>130</v>
      </c>
      <c r="M25" s="542"/>
      <c r="N25" s="286" t="s">
        <v>424</v>
      </c>
      <c r="O25" s="50"/>
    </row>
    <row r="26" spans="1:15" s="156" customFormat="1" ht="15" customHeight="1" x14ac:dyDescent="0.25">
      <c r="A26" s="271" t="s">
        <v>44</v>
      </c>
      <c r="B26" s="276" t="s">
        <v>267</v>
      </c>
      <c r="C26" s="279">
        <f t="shared" si="1"/>
        <v>2</v>
      </c>
      <c r="D26" s="275"/>
      <c r="E26" s="275"/>
      <c r="F26" s="472">
        <f t="shared" si="2"/>
        <v>2</v>
      </c>
      <c r="G26" s="276"/>
      <c r="H26" s="275" t="s">
        <v>130</v>
      </c>
      <c r="I26" s="544"/>
      <c r="J26" s="471" t="s">
        <v>130</v>
      </c>
      <c r="K26" s="544"/>
      <c r="L26" s="471" t="s">
        <v>130</v>
      </c>
      <c r="M26" s="542"/>
      <c r="N26" s="286" t="s">
        <v>437</v>
      </c>
      <c r="O26" s="50"/>
    </row>
    <row r="27" spans="1:15" s="156" customFormat="1" ht="15" customHeight="1" x14ac:dyDescent="0.2">
      <c r="A27" s="271" t="s">
        <v>45</v>
      </c>
      <c r="B27" s="276" t="s">
        <v>267</v>
      </c>
      <c r="C27" s="279">
        <f t="shared" si="1"/>
        <v>2</v>
      </c>
      <c r="D27" s="275"/>
      <c r="E27" s="275"/>
      <c r="F27" s="472">
        <f t="shared" si="2"/>
        <v>2</v>
      </c>
      <c r="G27" s="543"/>
      <c r="H27" s="543" t="s">
        <v>130</v>
      </c>
      <c r="I27" s="493"/>
      <c r="J27" s="543" t="s">
        <v>130</v>
      </c>
      <c r="K27" s="493"/>
      <c r="L27" s="543" t="s">
        <v>130</v>
      </c>
      <c r="M27" s="493"/>
      <c r="N27" s="476" t="s">
        <v>438</v>
      </c>
      <c r="O27" s="50"/>
    </row>
    <row r="28" spans="1:15" s="156" customFormat="1" ht="15" customHeight="1" x14ac:dyDescent="0.25">
      <c r="A28" s="271" t="s">
        <v>46</v>
      </c>
      <c r="B28" s="276" t="s">
        <v>267</v>
      </c>
      <c r="C28" s="279">
        <f t="shared" si="1"/>
        <v>2</v>
      </c>
      <c r="D28" s="275"/>
      <c r="E28" s="275"/>
      <c r="F28" s="472">
        <f t="shared" si="2"/>
        <v>2</v>
      </c>
      <c r="G28" s="543"/>
      <c r="H28" s="543" t="s">
        <v>130</v>
      </c>
      <c r="I28" s="544"/>
      <c r="J28" s="543" t="s">
        <v>130</v>
      </c>
      <c r="K28" s="544"/>
      <c r="L28" s="543" t="s">
        <v>130</v>
      </c>
      <c r="M28" s="542"/>
      <c r="N28" s="286" t="s">
        <v>573</v>
      </c>
      <c r="O28" s="50"/>
    </row>
    <row r="29" spans="1:15" x14ac:dyDescent="0.2">
      <c r="H29" s="45"/>
      <c r="I29" s="50"/>
      <c r="K29" s="50"/>
      <c r="M29" s="50"/>
      <c r="N29" s="153"/>
      <c r="O29" s="50"/>
    </row>
    <row r="30" spans="1:15" x14ac:dyDescent="0.2">
      <c r="H30" s="45"/>
      <c r="I30" s="50"/>
      <c r="K30" s="50"/>
      <c r="M30" s="50"/>
      <c r="N30" s="153"/>
      <c r="O30" s="50"/>
    </row>
    <row r="31" spans="1:15" x14ac:dyDescent="0.2">
      <c r="B31" s="47"/>
      <c r="C31" s="49"/>
      <c r="D31" s="47"/>
      <c r="E31" s="47"/>
      <c r="F31" s="48"/>
      <c r="G31" s="47"/>
      <c r="H31" s="45"/>
      <c r="N31" s="47"/>
    </row>
    <row r="32" spans="1:15" x14ac:dyDescent="0.2">
      <c r="H32" s="45"/>
    </row>
    <row r="33" spans="8:8" x14ac:dyDescent="0.2">
      <c r="H33" s="45"/>
    </row>
    <row r="34" spans="8:8" x14ac:dyDescent="0.2">
      <c r="H34" s="45"/>
    </row>
    <row r="35" spans="8:8" x14ac:dyDescent="0.2">
      <c r="H35" s="45"/>
    </row>
    <row r="36" spans="8:8" x14ac:dyDescent="0.2">
      <c r="H36" s="45"/>
    </row>
    <row r="37" spans="8:8" x14ac:dyDescent="0.2">
      <c r="H37" s="45"/>
    </row>
    <row r="38" spans="8:8" ht="11.25" customHeight="1" x14ac:dyDescent="0.2">
      <c r="H38" s="45"/>
    </row>
    <row r="39" spans="8:8" x14ac:dyDescent="0.2">
      <c r="H39" s="45"/>
    </row>
    <row r="40" spans="8:8" x14ac:dyDescent="0.2">
      <c r="H40" s="45"/>
    </row>
    <row r="41" spans="8:8" x14ac:dyDescent="0.2">
      <c r="H41" s="45"/>
    </row>
    <row r="42" spans="8:8" x14ac:dyDescent="0.2">
      <c r="H42" s="45"/>
    </row>
    <row r="43" spans="8:8" x14ac:dyDescent="0.2">
      <c r="H43" s="45"/>
    </row>
    <row r="44" spans="8:8" x14ac:dyDescent="0.2">
      <c r="H44" s="45"/>
    </row>
    <row r="45" spans="8:8" x14ac:dyDescent="0.2">
      <c r="H45" s="45"/>
    </row>
    <row r="46" spans="8:8" x14ac:dyDescent="0.2">
      <c r="H46" s="45"/>
    </row>
    <row r="47" spans="8:8" x14ac:dyDescent="0.2">
      <c r="H47" s="45"/>
    </row>
    <row r="48" spans="8:8" x14ac:dyDescent="0.2">
      <c r="H48" s="45"/>
    </row>
    <row r="49" spans="8:8" x14ac:dyDescent="0.2">
      <c r="H49" s="45"/>
    </row>
    <row r="50" spans="8:8" x14ac:dyDescent="0.2">
      <c r="H50" s="45"/>
    </row>
  </sheetData>
  <autoFilter ref="A7:M28"/>
  <dataConsolidate/>
  <mergeCells count="14">
    <mergeCell ref="A1:N1"/>
    <mergeCell ref="A2:N2"/>
    <mergeCell ref="D4:D6"/>
    <mergeCell ref="E4:E6"/>
    <mergeCell ref="F4:F6"/>
    <mergeCell ref="A3:A6"/>
    <mergeCell ref="C3:F3"/>
    <mergeCell ref="G3:G6"/>
    <mergeCell ref="H3:M3"/>
    <mergeCell ref="C4:C6"/>
    <mergeCell ref="H4:I5"/>
    <mergeCell ref="J4:K5"/>
    <mergeCell ref="L4:M5"/>
    <mergeCell ref="N3:N6"/>
  </mergeCells>
  <dataValidations count="3">
    <dataValidation type="list" allowBlank="1" showInputMessage="1" showErrorMessage="1" sqref="B14:E14 M27:N27 K27 N14 N21 N16 I27 N8:N10 M12:N12">
      <formula1>Выбор_3.1</formula1>
    </dataValidation>
    <dataValidation type="list" allowBlank="1" showInputMessage="1" showErrorMessage="1" sqref="B15:B28 B8:B13">
      <formula1>$B$4:$B$6</formula1>
    </dataValidation>
    <dataValidation type="list" allowBlank="1" showInputMessage="1" showErrorMessage="1" sqref="D8:E13 D15:E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N17" r:id="rId1"/>
    <hyperlink ref="N22" r:id="rId2"/>
    <hyperlink ref="N23" r:id="rId3"/>
    <hyperlink ref="N24" r:id="rId4"/>
    <hyperlink ref="N8" r:id="rId5"/>
    <hyperlink ref="N9" r:id="rId6"/>
    <hyperlink ref="N10" display="http://www.finupr.adminta.ru/index.php/byudzhet-mogo-inta/godovoj-otchet-ob-ispolnenii-byudzheta/71-godovoj-otchet-ob-ispolnenii-byudzheta-za-2023-god/679-dopolnitelnye-materialy-k-proektu-otcheta-ob-ispolnenii-byudzheta-munitsipalnogo-obrazovaniya-gorods"/>
    <hyperlink ref="N11" r:id="rId7"/>
    <hyperlink ref="N12" r:id="rId8"/>
    <hyperlink ref="N13" r:id="rId9"/>
    <hyperlink ref="N18" r:id="rId10"/>
    <hyperlink ref="N19" r:id="rId11"/>
    <hyperlink ref="N20" r:id="rId12"/>
    <hyperlink ref="N21" r:id="rId13"/>
    <hyperlink ref="N28" r:id="rId14"/>
  </hyperlinks>
  <pageMargins left="0.70866141732283472" right="0.70866141732283472" top="0.74803149606299213" bottom="0.74803149606299213" header="0.31496062992125984" footer="0.31496062992125984"/>
  <pageSetup paperSize="9" scale="58" fitToWidth="0" fitToHeight="3" orientation="landscape" r:id="rId15"/>
  <headerFooter>
    <oddFooter>&amp;A&amp;RСтраница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50"/>
  <sheetViews>
    <sheetView zoomScaleNormal="100" zoomScaleSheetLayoutView="100" workbookViewId="0">
      <selection sqref="A1:N1"/>
    </sheetView>
  </sheetViews>
  <sheetFormatPr defaultColWidth="8.85546875" defaultRowHeight="11.25" x14ac:dyDescent="0.2"/>
  <cols>
    <col min="1" max="1" width="19.42578125" style="38" customWidth="1"/>
    <col min="2" max="2" width="78.7109375" style="41" customWidth="1"/>
    <col min="3" max="3" width="6.28515625" style="44" customWidth="1"/>
    <col min="4" max="5" width="6.7109375" style="41" customWidth="1"/>
    <col min="6" max="6" width="6.7109375" style="43" customWidth="1"/>
    <col min="7" max="7" width="14.140625" style="41" customWidth="1"/>
    <col min="8" max="8" width="7.7109375" style="40" customWidth="1"/>
    <col min="9" max="9" width="11.42578125" style="38" customWidth="1"/>
    <col min="10" max="10" width="6.7109375" style="39" customWidth="1"/>
    <col min="11" max="11" width="11.42578125" style="38" customWidth="1"/>
    <col min="12" max="12" width="6.7109375" style="38" customWidth="1"/>
    <col min="13" max="13" width="11.42578125" style="38" customWidth="1"/>
    <col min="14" max="14" width="8.140625" style="41" customWidth="1"/>
    <col min="15" max="16384" width="8.85546875" style="38"/>
  </cols>
  <sheetData>
    <row r="1" spans="1:15" ht="39" customHeight="1" x14ac:dyDescent="0.2">
      <c r="A1" s="687" t="str">
        <f>"Мониторинг бюджетных данных по вопросу "&amp;Методика!B58</f>
        <v>Мониторинг бюджетных данных по вопросу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B1" s="687"/>
      <c r="C1" s="687"/>
      <c r="D1" s="687"/>
      <c r="E1" s="687"/>
      <c r="F1" s="687"/>
      <c r="G1" s="687"/>
      <c r="H1" s="687"/>
      <c r="I1" s="687"/>
      <c r="J1" s="687"/>
      <c r="K1" s="687"/>
      <c r="L1" s="687"/>
      <c r="M1" s="687"/>
      <c r="N1" s="687"/>
    </row>
    <row r="2" spans="1:15" s="30" customFormat="1" ht="92.25" customHeight="1" x14ac:dyDescent="0.25">
      <c r="A2" s="690" t="str">
        <f>Методика!$B$59</f>
        <v>Для оценки бюджетных данных по данному вопросу должны быть представлены сведения о расходах по разделам и подразделам классификации расходов:
а) первоначально утверждённые расходы;
б) уточнённые значения с учётом внесённых изменений (в случае внесения изменений);
в) фактически произведённые расходы.
Если указанные требования не выполняются, открытость бюджетных данных по данному вопросу принимает значение 0 баллов.
Для максимальной оценки бюджетных данных по данному вопросу должны быть представлены пояснения различий между первоначально утверждёнными показателями расходов и их фактическими значениями в случаях, если такие отклонения составили 5 % и более от первоначально утверждённого значения.
В целях проведения мониторинга учитываются сведения, опубликованные в составе материалов к проекту Годового отчёта об исполнении бюджета.</v>
      </c>
      <c r="B2" s="690"/>
      <c r="C2" s="690"/>
      <c r="D2" s="690"/>
      <c r="E2" s="690"/>
      <c r="F2" s="690"/>
      <c r="G2" s="690"/>
      <c r="H2" s="690"/>
      <c r="I2" s="690"/>
      <c r="J2" s="690"/>
      <c r="K2" s="690"/>
      <c r="L2" s="690"/>
      <c r="M2" s="690"/>
      <c r="N2" s="690"/>
    </row>
    <row r="3" spans="1:15" ht="37.5" customHeight="1" x14ac:dyDescent="0.2">
      <c r="A3" s="669" t="s">
        <v>95</v>
      </c>
      <c r="B3" s="294" t="str">
        <f>Методика!$B$58</f>
        <v>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C3" s="670" t="s">
        <v>352</v>
      </c>
      <c r="D3" s="684"/>
      <c r="E3" s="684"/>
      <c r="F3" s="684"/>
      <c r="G3" s="672" t="s">
        <v>345</v>
      </c>
      <c r="H3" s="672" t="s">
        <v>126</v>
      </c>
      <c r="I3" s="691"/>
      <c r="J3" s="691"/>
      <c r="K3" s="691"/>
      <c r="L3" s="691"/>
      <c r="M3" s="691"/>
      <c r="N3" s="669" t="s">
        <v>3</v>
      </c>
    </row>
    <row r="4" spans="1:15" s="50" customFormat="1" ht="34.5" customHeight="1" x14ac:dyDescent="0.2">
      <c r="A4" s="672"/>
      <c r="B4" s="148" t="str">
        <f>Методика!$B$60</f>
        <v>Да, сведения опубликованы, в том числе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значения, или таких отклонений нет</v>
      </c>
      <c r="C4" s="682" t="s">
        <v>9</v>
      </c>
      <c r="D4" s="669" t="s">
        <v>97</v>
      </c>
      <c r="E4" s="669" t="s">
        <v>96</v>
      </c>
      <c r="F4" s="683" t="s">
        <v>8</v>
      </c>
      <c r="G4" s="685"/>
      <c r="H4" s="669" t="s">
        <v>107</v>
      </c>
      <c r="I4" s="672"/>
      <c r="J4" s="669" t="s">
        <v>105</v>
      </c>
      <c r="K4" s="672"/>
      <c r="L4" s="669" t="s">
        <v>106</v>
      </c>
      <c r="M4" s="672"/>
      <c r="N4" s="669"/>
    </row>
    <row r="5" spans="1:15" s="50" customFormat="1" ht="36.75" customHeight="1" x14ac:dyDescent="0.2">
      <c r="A5" s="672"/>
      <c r="B5" s="148" t="str">
        <f>Методика!$B$61</f>
        <v>Да, сведения опубликованы, но не поясняются различия между первоначально утверждёнными показателями расходов и их фактическими значениями для всех показателей, где отклонения составили 5 % и более от первоначально утверждённого (установленного) значения</v>
      </c>
      <c r="C5" s="682"/>
      <c r="D5" s="669"/>
      <c r="E5" s="669"/>
      <c r="F5" s="683"/>
      <c r="G5" s="685"/>
      <c r="H5" s="672"/>
      <c r="I5" s="672"/>
      <c r="J5" s="672"/>
      <c r="K5" s="672"/>
      <c r="L5" s="672"/>
      <c r="M5" s="672"/>
      <c r="N5" s="669"/>
    </row>
    <row r="6" spans="1:15" s="50" customFormat="1" ht="14.25" customHeight="1" x14ac:dyDescent="0.2">
      <c r="A6" s="672"/>
      <c r="B6" s="148" t="str">
        <f>Методика!$B$62</f>
        <v>Нет, не опубликованы или не отвечают требованиям</v>
      </c>
      <c r="C6" s="682"/>
      <c r="D6" s="669"/>
      <c r="E6" s="669"/>
      <c r="F6" s="683"/>
      <c r="G6" s="685"/>
      <c r="H6" s="293" t="s">
        <v>88</v>
      </c>
      <c r="I6" s="293" t="s">
        <v>87</v>
      </c>
      <c r="J6" s="293" t="s">
        <v>88</v>
      </c>
      <c r="K6" s="293" t="s">
        <v>87</v>
      </c>
      <c r="L6" s="293" t="s">
        <v>88</v>
      </c>
      <c r="M6" s="293" t="s">
        <v>87</v>
      </c>
      <c r="N6" s="669"/>
    </row>
    <row r="7" spans="1:15" s="156" customFormat="1" ht="21" hidden="1" x14ac:dyDescent="0.2">
      <c r="A7" s="169" t="s">
        <v>459</v>
      </c>
      <c r="B7" s="181"/>
      <c r="C7" s="184"/>
      <c r="D7" s="180"/>
      <c r="E7" s="180"/>
      <c r="F7" s="183"/>
      <c r="G7" s="182"/>
      <c r="H7" s="54"/>
      <c r="I7" s="180"/>
      <c r="J7" s="17"/>
      <c r="K7" s="180"/>
      <c r="L7" s="180"/>
      <c r="M7" s="180"/>
      <c r="N7" s="181"/>
    </row>
    <row r="8" spans="1:15" s="156" customFormat="1" ht="15" customHeight="1" x14ac:dyDescent="0.2">
      <c r="A8" s="271" t="s">
        <v>27</v>
      </c>
      <c r="B8" s="276" t="s">
        <v>271</v>
      </c>
      <c r="C8" s="279">
        <f>IF(B8=$B$4,2,IF(B8=$B$5,1,0))</f>
        <v>2</v>
      </c>
      <c r="D8" s="280"/>
      <c r="E8" s="280"/>
      <c r="F8" s="472">
        <f t="shared" ref="F8:F13" si="0">C8*(1-D8)*(1-E8)</f>
        <v>2</v>
      </c>
      <c r="G8" s="516"/>
      <c r="H8" s="275" t="s">
        <v>130</v>
      </c>
      <c r="I8" s="470"/>
      <c r="J8" s="275" t="s">
        <v>130</v>
      </c>
      <c r="K8" s="470"/>
      <c r="L8" s="475" t="s">
        <v>130</v>
      </c>
      <c r="M8" s="470"/>
      <c r="N8" s="476" t="s">
        <v>549</v>
      </c>
      <c r="O8" s="50"/>
    </row>
    <row r="9" spans="1:15" s="87" customFormat="1" ht="15" customHeight="1" x14ac:dyDescent="0.2">
      <c r="A9" s="250" t="s">
        <v>28</v>
      </c>
      <c r="B9" s="247" t="s">
        <v>271</v>
      </c>
      <c r="C9" s="282">
        <f t="shared" ref="C9:C28" si="1">IF(B9=$B$4,2,IF(B9=$B$5,1,0))</f>
        <v>2</v>
      </c>
      <c r="D9" s="462"/>
      <c r="E9" s="462"/>
      <c r="F9" s="463">
        <f t="shared" si="0"/>
        <v>2</v>
      </c>
      <c r="G9" s="524"/>
      <c r="H9" s="246" t="s">
        <v>130</v>
      </c>
      <c r="I9" s="464"/>
      <c r="J9" s="246" t="s">
        <v>130</v>
      </c>
      <c r="K9" s="464"/>
      <c r="L9" s="458" t="s">
        <v>130</v>
      </c>
      <c r="M9" s="464"/>
      <c r="N9" s="466" t="s">
        <v>551</v>
      </c>
      <c r="O9" s="156"/>
    </row>
    <row r="10" spans="1:15" s="156" customFormat="1" ht="15" customHeight="1" x14ac:dyDescent="0.2">
      <c r="A10" s="250" t="s">
        <v>29</v>
      </c>
      <c r="B10" s="247" t="s">
        <v>271</v>
      </c>
      <c r="C10" s="282">
        <f t="shared" si="1"/>
        <v>2</v>
      </c>
      <c r="D10" s="462"/>
      <c r="E10" s="462"/>
      <c r="F10" s="463">
        <f t="shared" si="0"/>
        <v>2</v>
      </c>
      <c r="G10" s="524"/>
      <c r="H10" s="246" t="s">
        <v>130</v>
      </c>
      <c r="I10" s="464"/>
      <c r="J10" s="246" t="s">
        <v>130</v>
      </c>
      <c r="K10" s="464"/>
      <c r="L10" s="458" t="s">
        <v>130</v>
      </c>
      <c r="M10" s="464"/>
      <c r="N10" s="466" t="s">
        <v>554</v>
      </c>
    </row>
    <row r="11" spans="1:15" s="87" customFormat="1" ht="15" customHeight="1" x14ac:dyDescent="0.2">
      <c r="A11" s="250" t="s">
        <v>30</v>
      </c>
      <c r="B11" s="247" t="s">
        <v>271</v>
      </c>
      <c r="C11" s="282">
        <f t="shared" si="1"/>
        <v>2</v>
      </c>
      <c r="D11" s="462"/>
      <c r="E11" s="462"/>
      <c r="F11" s="463">
        <f t="shared" si="0"/>
        <v>2</v>
      </c>
      <c r="G11" s="247"/>
      <c r="H11" s="246" t="s">
        <v>130</v>
      </c>
      <c r="I11" s="464"/>
      <c r="J11" s="458" t="s">
        <v>130</v>
      </c>
      <c r="K11" s="464"/>
      <c r="L11" s="458" t="s">
        <v>130</v>
      </c>
      <c r="M11" s="464"/>
      <c r="N11" s="466" t="s">
        <v>441</v>
      </c>
    </row>
    <row r="12" spans="1:15" s="156" customFormat="1" ht="15" customHeight="1" x14ac:dyDescent="0.2">
      <c r="A12" s="250" t="s">
        <v>31</v>
      </c>
      <c r="B12" s="247" t="s">
        <v>271</v>
      </c>
      <c r="C12" s="282">
        <f t="shared" si="1"/>
        <v>2</v>
      </c>
      <c r="D12" s="462"/>
      <c r="E12" s="462"/>
      <c r="F12" s="463">
        <f t="shared" si="0"/>
        <v>2</v>
      </c>
      <c r="G12" s="247"/>
      <c r="H12" s="246" t="s">
        <v>130</v>
      </c>
      <c r="I12" s="464"/>
      <c r="J12" s="458" t="s">
        <v>130</v>
      </c>
      <c r="K12" s="464"/>
      <c r="L12" s="458" t="s">
        <v>130</v>
      </c>
      <c r="M12" s="464"/>
      <c r="N12" s="466" t="s">
        <v>557</v>
      </c>
    </row>
    <row r="13" spans="1:15" s="156" customFormat="1" ht="15" customHeight="1" x14ac:dyDescent="0.2">
      <c r="A13" s="250" t="s">
        <v>32</v>
      </c>
      <c r="B13" s="247" t="s">
        <v>271</v>
      </c>
      <c r="C13" s="282">
        <f t="shared" si="1"/>
        <v>2</v>
      </c>
      <c r="D13" s="462"/>
      <c r="E13" s="462"/>
      <c r="F13" s="463">
        <f t="shared" si="0"/>
        <v>2</v>
      </c>
      <c r="G13" s="247"/>
      <c r="H13" s="246" t="s">
        <v>130</v>
      </c>
      <c r="I13" s="464"/>
      <c r="J13" s="458" t="s">
        <v>130</v>
      </c>
      <c r="K13" s="464"/>
      <c r="L13" s="458" t="s">
        <v>130</v>
      </c>
      <c r="M13" s="464"/>
      <c r="N13" s="466" t="s">
        <v>558</v>
      </c>
    </row>
    <row r="14" spans="1:15" s="156" customFormat="1" ht="15" hidden="1" customHeight="1" x14ac:dyDescent="0.2">
      <c r="A14" s="178" t="s">
        <v>26</v>
      </c>
      <c r="B14" s="174"/>
      <c r="C14" s="174"/>
      <c r="D14" s="179"/>
      <c r="E14" s="173"/>
      <c r="F14" s="6"/>
      <c r="G14" s="167"/>
      <c r="H14" s="172"/>
      <c r="I14" s="167"/>
      <c r="J14" s="172"/>
      <c r="K14" s="167"/>
      <c r="L14" s="172"/>
      <c r="M14" s="167"/>
      <c r="N14" s="185"/>
    </row>
    <row r="15" spans="1:15" s="156" customFormat="1" ht="15" customHeight="1" x14ac:dyDescent="0.25">
      <c r="A15" s="250" t="s">
        <v>33</v>
      </c>
      <c r="B15" s="247" t="s">
        <v>271</v>
      </c>
      <c r="C15" s="282">
        <f t="shared" si="1"/>
        <v>2</v>
      </c>
      <c r="D15" s="462"/>
      <c r="E15" s="462"/>
      <c r="F15" s="463">
        <f t="shared" ref="F15:F28" si="2">C15*(1-D15)*(1-E15)</f>
        <v>2</v>
      </c>
      <c r="G15" s="527"/>
      <c r="H15" s="458" t="s">
        <v>130</v>
      </c>
      <c r="I15" s="537"/>
      <c r="J15" s="458" t="s">
        <v>130</v>
      </c>
      <c r="K15" s="537"/>
      <c r="L15" s="460" t="s">
        <v>130</v>
      </c>
      <c r="M15" s="536"/>
      <c r="N15" s="421" t="s">
        <v>559</v>
      </c>
    </row>
    <row r="16" spans="1:15" s="156" customFormat="1" ht="15" customHeight="1" x14ac:dyDescent="0.25">
      <c r="A16" s="250" t="s">
        <v>34</v>
      </c>
      <c r="B16" s="247" t="s">
        <v>271</v>
      </c>
      <c r="C16" s="282">
        <f t="shared" si="1"/>
        <v>2</v>
      </c>
      <c r="D16" s="462"/>
      <c r="E16" s="462"/>
      <c r="F16" s="463">
        <f t="shared" si="2"/>
        <v>2</v>
      </c>
      <c r="G16" s="250"/>
      <c r="H16" s="458" t="s">
        <v>130</v>
      </c>
      <c r="I16" s="533"/>
      <c r="J16" s="458" t="s">
        <v>130</v>
      </c>
      <c r="K16" s="533"/>
      <c r="L16" s="458" t="s">
        <v>130</v>
      </c>
      <c r="M16" s="533"/>
      <c r="N16" s="466" t="s">
        <v>471</v>
      </c>
      <c r="O16" s="197"/>
    </row>
    <row r="17" spans="1:15" s="156" customFormat="1" ht="15" customHeight="1" x14ac:dyDescent="0.2">
      <c r="A17" s="250" t="s">
        <v>35</v>
      </c>
      <c r="B17" s="247" t="s">
        <v>271</v>
      </c>
      <c r="C17" s="282">
        <f t="shared" si="1"/>
        <v>2</v>
      </c>
      <c r="D17" s="462"/>
      <c r="E17" s="462"/>
      <c r="F17" s="463">
        <f t="shared" si="2"/>
        <v>2</v>
      </c>
      <c r="G17" s="246"/>
      <c r="H17" s="246" t="s">
        <v>130</v>
      </c>
      <c r="I17" s="464"/>
      <c r="J17" s="458" t="s">
        <v>130</v>
      </c>
      <c r="K17" s="464"/>
      <c r="L17" s="458" t="s">
        <v>130</v>
      </c>
      <c r="M17" s="464"/>
      <c r="N17" s="466" t="s">
        <v>433</v>
      </c>
      <c r="O17" s="50"/>
    </row>
    <row r="18" spans="1:15" s="156" customFormat="1" ht="15" customHeight="1" x14ac:dyDescent="0.25">
      <c r="A18" s="250" t="s">
        <v>36</v>
      </c>
      <c r="B18" s="247" t="s">
        <v>271</v>
      </c>
      <c r="C18" s="282">
        <f t="shared" si="1"/>
        <v>2</v>
      </c>
      <c r="D18" s="462"/>
      <c r="E18" s="462"/>
      <c r="F18" s="463">
        <f t="shared" si="2"/>
        <v>2</v>
      </c>
      <c r="G18" s="534"/>
      <c r="H18" s="246" t="s">
        <v>130</v>
      </c>
      <c r="I18" s="537"/>
      <c r="J18" s="458" t="s">
        <v>130</v>
      </c>
      <c r="K18" s="537"/>
      <c r="L18" s="460" t="s">
        <v>130</v>
      </c>
      <c r="M18" s="536"/>
      <c r="N18" s="421" t="s">
        <v>561</v>
      </c>
    </row>
    <row r="19" spans="1:15" s="156" customFormat="1" ht="15" customHeight="1" x14ac:dyDescent="0.25">
      <c r="A19" s="250" t="s">
        <v>37</v>
      </c>
      <c r="B19" s="247" t="s">
        <v>271</v>
      </c>
      <c r="C19" s="282">
        <f t="shared" si="1"/>
        <v>2</v>
      </c>
      <c r="D19" s="462"/>
      <c r="E19" s="462"/>
      <c r="F19" s="463">
        <f t="shared" si="2"/>
        <v>2</v>
      </c>
      <c r="G19" s="246"/>
      <c r="H19" s="246" t="s">
        <v>130</v>
      </c>
      <c r="I19" s="537"/>
      <c r="J19" s="458" t="s">
        <v>130</v>
      </c>
      <c r="K19" s="537"/>
      <c r="L19" s="460" t="s">
        <v>130</v>
      </c>
      <c r="M19" s="536"/>
      <c r="N19" s="421" t="s">
        <v>563</v>
      </c>
    </row>
    <row r="20" spans="1:15" s="156" customFormat="1" ht="15" customHeight="1" x14ac:dyDescent="0.25">
      <c r="A20" s="271" t="s">
        <v>38</v>
      </c>
      <c r="B20" s="276" t="s">
        <v>271</v>
      </c>
      <c r="C20" s="279">
        <f t="shared" si="1"/>
        <v>2</v>
      </c>
      <c r="D20" s="280"/>
      <c r="E20" s="280"/>
      <c r="F20" s="472">
        <f t="shared" si="2"/>
        <v>2</v>
      </c>
      <c r="G20" s="275"/>
      <c r="H20" s="471" t="s">
        <v>130</v>
      </c>
      <c r="I20" s="542"/>
      <c r="J20" s="471" t="s">
        <v>130</v>
      </c>
      <c r="K20" s="542"/>
      <c r="L20" s="471" t="s">
        <v>130</v>
      </c>
      <c r="M20" s="542"/>
      <c r="N20" s="286" t="s">
        <v>565</v>
      </c>
    </row>
    <row r="21" spans="1:15" s="156" customFormat="1" ht="15" customHeight="1" x14ac:dyDescent="0.2">
      <c r="A21" s="271" t="s">
        <v>39</v>
      </c>
      <c r="B21" s="276" t="s">
        <v>64</v>
      </c>
      <c r="C21" s="279">
        <v>2</v>
      </c>
      <c r="D21" s="280"/>
      <c r="E21" s="280"/>
      <c r="F21" s="472">
        <f t="shared" si="2"/>
        <v>2</v>
      </c>
      <c r="G21" s="540"/>
      <c r="H21" s="471" t="s">
        <v>130</v>
      </c>
      <c r="I21" s="470"/>
      <c r="J21" s="471" t="s">
        <v>130</v>
      </c>
      <c r="K21" s="470"/>
      <c r="L21" s="471" t="s">
        <v>130</v>
      </c>
      <c r="M21" s="470"/>
      <c r="N21" s="476" t="s">
        <v>566</v>
      </c>
    </row>
    <row r="22" spans="1:15" s="156" customFormat="1" ht="15" customHeight="1" x14ac:dyDescent="0.2">
      <c r="A22" s="271" t="s">
        <v>40</v>
      </c>
      <c r="B22" s="276" t="s">
        <v>272</v>
      </c>
      <c r="C22" s="279">
        <f t="shared" si="1"/>
        <v>1</v>
      </c>
      <c r="D22" s="280"/>
      <c r="E22" s="280"/>
      <c r="F22" s="472">
        <f t="shared" si="2"/>
        <v>1</v>
      </c>
      <c r="G22" s="276" t="s">
        <v>569</v>
      </c>
      <c r="H22" s="541" t="s">
        <v>130</v>
      </c>
      <c r="I22" s="470"/>
      <c r="J22" s="471" t="s">
        <v>130</v>
      </c>
      <c r="K22" s="470"/>
      <c r="L22" s="471" t="s">
        <v>130</v>
      </c>
      <c r="M22" s="470"/>
      <c r="N22" s="473" t="s">
        <v>434</v>
      </c>
    </row>
    <row r="23" spans="1:15" s="156" customFormat="1" ht="15" customHeight="1" x14ac:dyDescent="0.2">
      <c r="A23" s="271" t="s">
        <v>41</v>
      </c>
      <c r="B23" s="276" t="s">
        <v>271</v>
      </c>
      <c r="C23" s="279">
        <f t="shared" si="1"/>
        <v>2</v>
      </c>
      <c r="D23" s="280"/>
      <c r="E23" s="280"/>
      <c r="F23" s="472">
        <f t="shared" si="2"/>
        <v>2</v>
      </c>
      <c r="G23" s="541"/>
      <c r="H23" s="541" t="s">
        <v>130</v>
      </c>
      <c r="I23" s="470"/>
      <c r="J23" s="471" t="s">
        <v>130</v>
      </c>
      <c r="K23" s="470"/>
      <c r="L23" s="471" t="s">
        <v>130</v>
      </c>
      <c r="M23" s="470"/>
      <c r="N23" s="473" t="s">
        <v>435</v>
      </c>
      <c r="O23" s="50"/>
    </row>
    <row r="24" spans="1:15" s="156" customFormat="1" ht="15" customHeight="1" x14ac:dyDescent="0.25">
      <c r="A24" s="271" t="s">
        <v>42</v>
      </c>
      <c r="B24" s="276" t="s">
        <v>66</v>
      </c>
      <c r="C24" s="279">
        <f t="shared" si="1"/>
        <v>0</v>
      </c>
      <c r="D24" s="280"/>
      <c r="E24" s="280"/>
      <c r="F24" s="472">
        <f t="shared" si="2"/>
        <v>0</v>
      </c>
      <c r="G24" s="501" t="s">
        <v>571</v>
      </c>
      <c r="H24" s="543"/>
      <c r="I24" s="544"/>
      <c r="J24" s="471"/>
      <c r="K24" s="544"/>
      <c r="L24" s="471"/>
      <c r="M24" s="542"/>
      <c r="N24" s="286" t="s">
        <v>436</v>
      </c>
    </row>
    <row r="25" spans="1:15" s="156" customFormat="1" ht="15" customHeight="1" x14ac:dyDescent="0.25">
      <c r="A25" s="271" t="s">
        <v>43</v>
      </c>
      <c r="B25" s="276" t="s">
        <v>271</v>
      </c>
      <c r="C25" s="279">
        <f t="shared" si="1"/>
        <v>2</v>
      </c>
      <c r="D25" s="280"/>
      <c r="E25" s="280"/>
      <c r="F25" s="472">
        <f t="shared" si="2"/>
        <v>2</v>
      </c>
      <c r="G25" s="276"/>
      <c r="H25" s="543" t="s">
        <v>130</v>
      </c>
      <c r="I25" s="542"/>
      <c r="J25" s="543" t="s">
        <v>130</v>
      </c>
      <c r="K25" s="542"/>
      <c r="L25" s="543" t="s">
        <v>130</v>
      </c>
      <c r="M25" s="542"/>
      <c r="N25" s="286" t="s">
        <v>424</v>
      </c>
    </row>
    <row r="26" spans="1:15" s="156" customFormat="1" ht="15" customHeight="1" x14ac:dyDescent="0.25">
      <c r="A26" s="271" t="s">
        <v>44</v>
      </c>
      <c r="B26" s="276" t="s">
        <v>271</v>
      </c>
      <c r="C26" s="279">
        <f t="shared" si="1"/>
        <v>2</v>
      </c>
      <c r="D26" s="280"/>
      <c r="E26" s="280"/>
      <c r="F26" s="472">
        <f t="shared" si="2"/>
        <v>2</v>
      </c>
      <c r="G26" s="276"/>
      <c r="H26" s="543" t="s">
        <v>130</v>
      </c>
      <c r="I26" s="542"/>
      <c r="J26" s="543" t="s">
        <v>130</v>
      </c>
      <c r="K26" s="542"/>
      <c r="L26" s="543" t="s">
        <v>130</v>
      </c>
      <c r="M26" s="542"/>
      <c r="N26" s="286" t="s">
        <v>437</v>
      </c>
    </row>
    <row r="27" spans="1:15" s="156" customFormat="1" ht="15" customHeight="1" x14ac:dyDescent="0.2">
      <c r="A27" s="271" t="s">
        <v>45</v>
      </c>
      <c r="B27" s="276" t="s">
        <v>271</v>
      </c>
      <c r="C27" s="279">
        <f t="shared" si="1"/>
        <v>2</v>
      </c>
      <c r="D27" s="280"/>
      <c r="E27" s="280"/>
      <c r="F27" s="472">
        <f t="shared" si="2"/>
        <v>2</v>
      </c>
      <c r="G27" s="543"/>
      <c r="H27" s="543" t="s">
        <v>130</v>
      </c>
      <c r="I27" s="493"/>
      <c r="J27" s="543" t="s">
        <v>130</v>
      </c>
      <c r="K27" s="493"/>
      <c r="L27" s="543" t="s">
        <v>130</v>
      </c>
      <c r="M27" s="493"/>
      <c r="N27" s="476" t="s">
        <v>438</v>
      </c>
    </row>
    <row r="28" spans="1:15" s="156" customFormat="1" ht="15" customHeight="1" x14ac:dyDescent="0.25">
      <c r="A28" s="271" t="s">
        <v>46</v>
      </c>
      <c r="B28" s="276" t="s">
        <v>271</v>
      </c>
      <c r="C28" s="279">
        <f t="shared" si="1"/>
        <v>2</v>
      </c>
      <c r="D28" s="280"/>
      <c r="E28" s="280"/>
      <c r="F28" s="472">
        <f t="shared" si="2"/>
        <v>2</v>
      </c>
      <c r="G28" s="543"/>
      <c r="H28" s="543" t="s">
        <v>130</v>
      </c>
      <c r="I28" s="542"/>
      <c r="J28" s="543" t="s">
        <v>130</v>
      </c>
      <c r="K28" s="542"/>
      <c r="L28" s="543" t="s">
        <v>130</v>
      </c>
      <c r="M28" s="542"/>
      <c r="N28" s="286" t="s">
        <v>573</v>
      </c>
    </row>
    <row r="29" spans="1:15" x14ac:dyDescent="0.2">
      <c r="H29" s="45"/>
      <c r="I29" s="156"/>
      <c r="K29" s="156"/>
      <c r="M29" s="156"/>
      <c r="N29" s="157"/>
      <c r="O29" s="156"/>
    </row>
    <row r="30" spans="1:15" x14ac:dyDescent="0.2">
      <c r="H30" s="45"/>
      <c r="I30" s="156"/>
      <c r="K30" s="156"/>
      <c r="M30" s="156"/>
      <c r="N30" s="157"/>
      <c r="O30" s="156"/>
    </row>
    <row r="31" spans="1:15" x14ac:dyDescent="0.2">
      <c r="B31" s="47"/>
      <c r="C31" s="49"/>
      <c r="D31" s="47"/>
      <c r="E31" s="47"/>
      <c r="F31" s="48"/>
      <c r="G31" s="47"/>
      <c r="H31" s="45"/>
      <c r="K31" s="156"/>
      <c r="M31" s="156"/>
      <c r="N31" s="215"/>
      <c r="O31" s="156"/>
    </row>
    <row r="32" spans="1:15" x14ac:dyDescent="0.2">
      <c r="H32" s="45"/>
    </row>
    <row r="33" spans="8:8" x14ac:dyDescent="0.2">
      <c r="H33" s="45"/>
    </row>
    <row r="34" spans="8:8" x14ac:dyDescent="0.2">
      <c r="H34" s="45"/>
    </row>
    <row r="35" spans="8:8" x14ac:dyDescent="0.2">
      <c r="H35" s="45"/>
    </row>
    <row r="36" spans="8:8" x14ac:dyDescent="0.2">
      <c r="H36" s="45"/>
    </row>
    <row r="37" spans="8:8" x14ac:dyDescent="0.2">
      <c r="H37" s="45"/>
    </row>
    <row r="38" spans="8:8" ht="11.25" customHeight="1" x14ac:dyDescent="0.2">
      <c r="H38" s="45"/>
    </row>
    <row r="39" spans="8:8" x14ac:dyDescent="0.2">
      <c r="H39" s="45"/>
    </row>
    <row r="40" spans="8:8" x14ac:dyDescent="0.2">
      <c r="H40" s="45"/>
    </row>
    <row r="41" spans="8:8" x14ac:dyDescent="0.2">
      <c r="H41" s="45"/>
    </row>
    <row r="42" spans="8:8" x14ac:dyDescent="0.2">
      <c r="H42" s="45"/>
    </row>
    <row r="43" spans="8:8" x14ac:dyDescent="0.2">
      <c r="H43" s="45"/>
    </row>
    <row r="44" spans="8:8" x14ac:dyDescent="0.2">
      <c r="H44" s="45"/>
    </row>
    <row r="45" spans="8:8" x14ac:dyDescent="0.2">
      <c r="H45" s="45"/>
    </row>
    <row r="46" spans="8:8" x14ac:dyDescent="0.2">
      <c r="H46" s="45"/>
    </row>
    <row r="47" spans="8:8" x14ac:dyDescent="0.2">
      <c r="H47" s="45"/>
    </row>
    <row r="48" spans="8:8" x14ac:dyDescent="0.2">
      <c r="H48" s="45"/>
    </row>
    <row r="49" spans="8:8" x14ac:dyDescent="0.2">
      <c r="H49" s="45"/>
    </row>
    <row r="50" spans="8:8" x14ac:dyDescent="0.2">
      <c r="H50" s="45"/>
    </row>
  </sheetData>
  <autoFilter ref="A7:M28"/>
  <dataConsolidate/>
  <mergeCells count="14">
    <mergeCell ref="A1:N1"/>
    <mergeCell ref="A2:N2"/>
    <mergeCell ref="A3:A6"/>
    <mergeCell ref="C3:F3"/>
    <mergeCell ref="G3:G6"/>
    <mergeCell ref="H3:M3"/>
    <mergeCell ref="C4:C6"/>
    <mergeCell ref="D4:D6"/>
    <mergeCell ref="E4:E6"/>
    <mergeCell ref="F4:F6"/>
    <mergeCell ref="H4:I5"/>
    <mergeCell ref="J4:K5"/>
    <mergeCell ref="L4:M5"/>
    <mergeCell ref="N3:N6"/>
  </mergeCells>
  <dataValidations count="3">
    <dataValidation type="list" allowBlank="1" showInputMessage="1" showErrorMessage="1" sqref="B14:C14 I27 N21 N16:N17 M27:N27 N8:N14 I16 M16 K16 K27">
      <formula1>Выбор_3.1</formula1>
    </dataValidation>
    <dataValidation type="list" allowBlank="1" showInputMessage="1" showErrorMessage="1" sqref="D8:E13 D15:E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8:B13 B15:B28">
      <formula1>$B$4:$B$6</formula1>
    </dataValidation>
  </dataValidations>
  <hyperlinks>
    <hyperlink ref="N22" r:id="rId1"/>
    <hyperlink ref="N23" r:id="rId2"/>
    <hyperlink ref="N24" r:id="rId3"/>
    <hyperlink ref="N25" r:id="rId4"/>
    <hyperlink ref="N27" r:id="rId5"/>
    <hyperlink ref="N8" r:id="rId6"/>
    <hyperlink ref="N9" r:id="rId7"/>
    <hyperlink ref="N10" display="http://www.finupr.adminta.ru/index.php/byudzhet-mogo-inta/godovoj-otchet-ob-ispolnenii-byudzheta/71-godovoj-otchet-ob-ispolnenii-byudzheta-za-2023-god/679-dopolnitelnye-materialy-k-proektu-otcheta-ob-ispolnenii-byudzheta-munitsipalnogo-obrazovaniya-gorods"/>
    <hyperlink ref="N11" r:id="rId8"/>
    <hyperlink ref="N12" r:id="rId9"/>
    <hyperlink ref="N13" r:id="rId10"/>
    <hyperlink ref="N15" r:id="rId11"/>
    <hyperlink ref="N16" r:id="rId12"/>
    <hyperlink ref="N18" r:id="rId13"/>
    <hyperlink ref="N19" r:id="rId14"/>
    <hyperlink ref="N21" r:id="rId15"/>
    <hyperlink ref="N28" r:id="rId16"/>
  </hyperlinks>
  <pageMargins left="0.70866141732283472" right="0.70866141732283472" top="0.74803149606299213" bottom="0.74803149606299213" header="0.31496062992125984" footer="0.31496062992125984"/>
  <pageSetup paperSize="9" scale="58" fitToWidth="0" fitToHeight="3" orientation="landscape" r:id="rId17"/>
  <headerFooter>
    <oddFooter>&amp;A&amp;RСтраница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J38"/>
  <sheetViews>
    <sheetView zoomScaleNormal="100" zoomScaleSheetLayoutView="100" workbookViewId="0">
      <selection sqref="A1:H1"/>
    </sheetView>
  </sheetViews>
  <sheetFormatPr defaultColWidth="8.85546875" defaultRowHeight="11.25" x14ac:dyDescent="0.2"/>
  <cols>
    <col min="1" max="1" width="19.42578125" style="38" customWidth="1"/>
    <col min="2" max="2" width="54.85546875" style="41" customWidth="1"/>
    <col min="3" max="3" width="6.28515625" style="44" customWidth="1"/>
    <col min="4" max="5" width="6.7109375" style="41" customWidth="1"/>
    <col min="6" max="6" width="6.7109375" style="43" customWidth="1"/>
    <col min="7" max="7" width="14.140625" style="41" customWidth="1"/>
    <col min="8" max="8" width="8.140625" style="41" customWidth="1"/>
    <col min="9" max="16384" width="8.85546875" style="38"/>
  </cols>
  <sheetData>
    <row r="1" spans="1:9" ht="39" customHeight="1" x14ac:dyDescent="0.2">
      <c r="A1" s="687" t="str">
        <f>"Мониторинг бюджетных данных по вопросу "&amp;Методика!B63</f>
        <v>Мониторинг бюджетных данных по вопросу Опубликованы ли в составе материалов к проекту Годового отчёта об исполнении бюджета сведения об объёме муниципального долга?</v>
      </c>
      <c r="B1" s="687"/>
      <c r="C1" s="687"/>
      <c r="D1" s="687"/>
      <c r="E1" s="687"/>
      <c r="F1" s="687"/>
      <c r="G1" s="687"/>
      <c r="H1" s="687"/>
    </row>
    <row r="2" spans="1:9" s="30" customFormat="1" ht="46.5" customHeight="1" x14ac:dyDescent="0.25">
      <c r="A2" s="692" t="str">
        <f>Методика!$B$64</f>
        <v>Для максимальной оценки бюджетных данных требуется представление сведений об объёме муниципального долга по состоянию на начало и конец отчётного финансового года по видам долговых обязательств.
В целях проведения мониторинга учитываются сведения, опубликованные в составе материалов к проекту Годового отчёта об исполнении бюджета или доступные из раздела, где опубликован проект Годового отчёта об исполнении бюджета и материалы к нему по ссылке.</v>
      </c>
      <c r="B2" s="692"/>
      <c r="C2" s="692"/>
      <c r="D2" s="692"/>
      <c r="E2" s="692"/>
      <c r="F2" s="692"/>
      <c r="G2" s="692"/>
      <c r="H2" s="692"/>
    </row>
    <row r="3" spans="1:9" ht="26.25" customHeight="1" x14ac:dyDescent="0.2">
      <c r="A3" s="669" t="s">
        <v>95</v>
      </c>
      <c r="B3" s="294" t="str">
        <f>Методика!$B$63</f>
        <v>Опубликованы ли в составе материалов к проекту Годового отчёта об исполнении бюджета сведения об объёме муниципального долга?</v>
      </c>
      <c r="C3" s="670" t="s">
        <v>353</v>
      </c>
      <c r="D3" s="684"/>
      <c r="E3" s="684"/>
      <c r="F3" s="684"/>
      <c r="G3" s="672" t="s">
        <v>345</v>
      </c>
      <c r="H3" s="669" t="s">
        <v>3</v>
      </c>
    </row>
    <row r="4" spans="1:9" s="50" customFormat="1" ht="26.25" customHeight="1" x14ac:dyDescent="0.2">
      <c r="A4" s="672"/>
      <c r="B4" s="148" t="str">
        <f>Методика!$B$65</f>
        <v>Да, сведения представлены в полном объеме, в том числе с детализацией муниципального долга по видам долговых обязательств</v>
      </c>
      <c r="C4" s="682" t="s">
        <v>9</v>
      </c>
      <c r="D4" s="669" t="s">
        <v>97</v>
      </c>
      <c r="E4" s="669" t="s">
        <v>96</v>
      </c>
      <c r="F4" s="683" t="s">
        <v>8</v>
      </c>
      <c r="G4" s="685"/>
      <c r="H4" s="669"/>
    </row>
    <row r="5" spans="1:9" s="50" customFormat="1" ht="26.25" customHeight="1" x14ac:dyDescent="0.2">
      <c r="A5" s="672"/>
      <c r="B5" s="148" t="str">
        <f>Методика!$B$66</f>
        <v>Да, сведения представлены в полном объеме, но без детализации муниципального долга по видам долговых обязательств</v>
      </c>
      <c r="C5" s="682"/>
      <c r="D5" s="669"/>
      <c r="E5" s="669"/>
      <c r="F5" s="683"/>
      <c r="G5" s="685"/>
      <c r="H5" s="669"/>
    </row>
    <row r="6" spans="1:9" s="50" customFormat="1" ht="14.25" customHeight="1" x14ac:dyDescent="0.2">
      <c r="A6" s="672"/>
      <c r="B6" s="148" t="str">
        <f>Методика!$B$67</f>
        <v>Нет, сведения не представлены или не отвечают требованиям</v>
      </c>
      <c r="C6" s="682"/>
      <c r="D6" s="669"/>
      <c r="E6" s="669"/>
      <c r="F6" s="683"/>
      <c r="G6" s="685"/>
      <c r="H6" s="669"/>
    </row>
    <row r="7" spans="1:9" s="156" customFormat="1" ht="21" hidden="1" x14ac:dyDescent="0.2">
      <c r="A7" s="169" t="s">
        <v>459</v>
      </c>
      <c r="B7" s="181"/>
      <c r="C7" s="184"/>
      <c r="D7" s="180"/>
      <c r="E7" s="180"/>
      <c r="F7" s="183"/>
      <c r="G7" s="182"/>
      <c r="H7" s="181"/>
    </row>
    <row r="8" spans="1:9" s="156" customFormat="1" ht="15" customHeight="1" x14ac:dyDescent="0.2">
      <c r="A8" s="271" t="s">
        <v>27</v>
      </c>
      <c r="B8" s="276" t="s">
        <v>68</v>
      </c>
      <c r="C8" s="279">
        <f>IF(B8=$B$4,2,IF(B8=$B$5,1,0))</f>
        <v>2</v>
      </c>
      <c r="D8" s="280"/>
      <c r="E8" s="280"/>
      <c r="F8" s="472">
        <f t="shared" ref="F8:F13" si="0">C8*(1-D8)*(1-E8)</f>
        <v>2</v>
      </c>
      <c r="G8" s="516"/>
      <c r="H8" s="476" t="s">
        <v>549</v>
      </c>
    </row>
    <row r="9" spans="1:9" s="87" customFormat="1" ht="15" customHeight="1" x14ac:dyDescent="0.2">
      <c r="A9" s="250" t="s">
        <v>28</v>
      </c>
      <c r="B9" s="247" t="s">
        <v>68</v>
      </c>
      <c r="C9" s="282">
        <f t="shared" ref="C9:C28" si="1">IF(B9=$B$4,2,IF(B9=$B$5,1,0))</f>
        <v>2</v>
      </c>
      <c r="D9" s="462"/>
      <c r="E9" s="462"/>
      <c r="F9" s="463">
        <f t="shared" si="0"/>
        <v>2</v>
      </c>
      <c r="G9" s="524"/>
      <c r="H9" s="466" t="s">
        <v>551</v>
      </c>
      <c r="I9" s="156"/>
    </row>
    <row r="10" spans="1:9" s="156" customFormat="1" ht="15" customHeight="1" x14ac:dyDescent="0.2">
      <c r="A10" s="250" t="s">
        <v>29</v>
      </c>
      <c r="B10" s="247" t="s">
        <v>68</v>
      </c>
      <c r="C10" s="282">
        <f t="shared" si="1"/>
        <v>2</v>
      </c>
      <c r="D10" s="462"/>
      <c r="E10" s="462"/>
      <c r="F10" s="463">
        <f t="shared" si="0"/>
        <v>2</v>
      </c>
      <c r="G10" s="524"/>
      <c r="H10" s="466" t="s">
        <v>554</v>
      </c>
      <c r="I10" s="50"/>
    </row>
    <row r="11" spans="1:9" s="87" customFormat="1" ht="15" customHeight="1" x14ac:dyDescent="0.2">
      <c r="A11" s="250" t="s">
        <v>30</v>
      </c>
      <c r="B11" s="247" t="s">
        <v>68</v>
      </c>
      <c r="C11" s="282">
        <f t="shared" si="1"/>
        <v>2</v>
      </c>
      <c r="D11" s="462"/>
      <c r="E11" s="462"/>
      <c r="F11" s="463">
        <f t="shared" si="0"/>
        <v>2</v>
      </c>
      <c r="G11" s="247"/>
      <c r="H11" s="466" t="s">
        <v>441</v>
      </c>
    </row>
    <row r="12" spans="1:9" s="156" customFormat="1" ht="15" customHeight="1" x14ac:dyDescent="0.2">
      <c r="A12" s="250" t="s">
        <v>31</v>
      </c>
      <c r="B12" s="247" t="s">
        <v>68</v>
      </c>
      <c r="C12" s="282">
        <f t="shared" si="1"/>
        <v>2</v>
      </c>
      <c r="D12" s="462"/>
      <c r="E12" s="462"/>
      <c r="F12" s="463">
        <f t="shared" si="0"/>
        <v>2</v>
      </c>
      <c r="G12" s="247"/>
      <c r="H12" s="466" t="s">
        <v>557</v>
      </c>
    </row>
    <row r="13" spans="1:9" s="156" customFormat="1" ht="15" customHeight="1" x14ac:dyDescent="0.2">
      <c r="A13" s="250" t="s">
        <v>32</v>
      </c>
      <c r="B13" s="247" t="s">
        <v>68</v>
      </c>
      <c r="C13" s="282">
        <f t="shared" si="1"/>
        <v>2</v>
      </c>
      <c r="D13" s="462"/>
      <c r="E13" s="462"/>
      <c r="F13" s="463">
        <f t="shared" si="0"/>
        <v>2</v>
      </c>
      <c r="G13" s="247"/>
      <c r="H13" s="466" t="s">
        <v>558</v>
      </c>
    </row>
    <row r="14" spans="1:9" s="156" customFormat="1" ht="15" hidden="1" customHeight="1" x14ac:dyDescent="0.2">
      <c r="A14" s="178" t="s">
        <v>26</v>
      </c>
      <c r="B14" s="174"/>
      <c r="C14" s="174"/>
      <c r="D14" s="179"/>
      <c r="E14" s="173"/>
      <c r="F14" s="6"/>
      <c r="G14" s="167"/>
      <c r="H14" s="185"/>
    </row>
    <row r="15" spans="1:9" s="156" customFormat="1" ht="15" customHeight="1" x14ac:dyDescent="0.25">
      <c r="A15" s="250" t="s">
        <v>33</v>
      </c>
      <c r="B15" s="247" t="s">
        <v>68</v>
      </c>
      <c r="C15" s="282">
        <f t="shared" si="1"/>
        <v>2</v>
      </c>
      <c r="D15" s="462"/>
      <c r="E15" s="462"/>
      <c r="F15" s="463">
        <f t="shared" ref="F15:F28" si="2">C15*(1-D15)*(1-E15)</f>
        <v>2</v>
      </c>
      <c r="G15" s="527"/>
      <c r="H15" s="421" t="s">
        <v>559</v>
      </c>
    </row>
    <row r="16" spans="1:9" s="156" customFormat="1" ht="15" customHeight="1" x14ac:dyDescent="0.25">
      <c r="A16" s="250" t="s">
        <v>34</v>
      </c>
      <c r="B16" s="247" t="s">
        <v>68</v>
      </c>
      <c r="C16" s="282">
        <f t="shared" si="1"/>
        <v>2</v>
      </c>
      <c r="D16" s="462"/>
      <c r="E16" s="462"/>
      <c r="F16" s="463">
        <f t="shared" si="2"/>
        <v>2</v>
      </c>
      <c r="G16" s="250"/>
      <c r="H16" s="466" t="s">
        <v>471</v>
      </c>
      <c r="I16" s="197"/>
    </row>
    <row r="17" spans="1:10" s="156" customFormat="1" ht="15" customHeight="1" x14ac:dyDescent="0.2">
      <c r="A17" s="250" t="s">
        <v>35</v>
      </c>
      <c r="B17" s="247" t="s">
        <v>68</v>
      </c>
      <c r="C17" s="282">
        <f t="shared" si="1"/>
        <v>2</v>
      </c>
      <c r="D17" s="462"/>
      <c r="E17" s="462"/>
      <c r="F17" s="463">
        <f t="shared" si="2"/>
        <v>2</v>
      </c>
      <c r="G17" s="246"/>
      <c r="H17" s="466" t="s">
        <v>433</v>
      </c>
      <c r="I17" s="50"/>
    </row>
    <row r="18" spans="1:10" s="156" customFormat="1" ht="15" customHeight="1" x14ac:dyDescent="0.25">
      <c r="A18" s="250" t="s">
        <v>36</v>
      </c>
      <c r="B18" s="247" t="s">
        <v>68</v>
      </c>
      <c r="C18" s="282">
        <f t="shared" si="1"/>
        <v>2</v>
      </c>
      <c r="D18" s="462"/>
      <c r="E18" s="462"/>
      <c r="F18" s="463">
        <f t="shared" si="2"/>
        <v>2</v>
      </c>
      <c r="G18" s="534"/>
      <c r="H18" s="421" t="s">
        <v>561</v>
      </c>
    </row>
    <row r="19" spans="1:10" s="156" customFormat="1" ht="15" customHeight="1" x14ac:dyDescent="0.25">
      <c r="A19" s="250" t="s">
        <v>37</v>
      </c>
      <c r="B19" s="247" t="s">
        <v>68</v>
      </c>
      <c r="C19" s="282">
        <f>IF(B19=$B$4,2,IF(B19=$B$5,1,0))</f>
        <v>2</v>
      </c>
      <c r="D19" s="462"/>
      <c r="E19" s="462"/>
      <c r="F19" s="463">
        <f t="shared" si="2"/>
        <v>2</v>
      </c>
      <c r="G19" s="246"/>
      <c r="H19" s="421" t="s">
        <v>563</v>
      </c>
    </row>
    <row r="20" spans="1:10" s="156" customFormat="1" ht="15" customHeight="1" x14ac:dyDescent="0.25">
      <c r="A20" s="271" t="s">
        <v>38</v>
      </c>
      <c r="B20" s="276" t="s">
        <v>68</v>
      </c>
      <c r="C20" s="279">
        <f t="shared" si="1"/>
        <v>2</v>
      </c>
      <c r="D20" s="280"/>
      <c r="E20" s="280"/>
      <c r="F20" s="472">
        <f t="shared" si="2"/>
        <v>2</v>
      </c>
      <c r="G20" s="275"/>
      <c r="H20" s="286" t="s">
        <v>565</v>
      </c>
    </row>
    <row r="21" spans="1:10" s="156" customFormat="1" ht="15" customHeight="1" x14ac:dyDescent="0.2">
      <c r="A21" s="271" t="s">
        <v>39</v>
      </c>
      <c r="B21" s="276" t="s">
        <v>69</v>
      </c>
      <c r="C21" s="279">
        <f t="shared" si="1"/>
        <v>1</v>
      </c>
      <c r="D21" s="280"/>
      <c r="E21" s="280"/>
      <c r="F21" s="472">
        <f t="shared" si="2"/>
        <v>1</v>
      </c>
      <c r="G21" s="540" t="s">
        <v>567</v>
      </c>
      <c r="H21" s="476" t="s">
        <v>566</v>
      </c>
    </row>
    <row r="22" spans="1:10" s="156" customFormat="1" ht="15" customHeight="1" x14ac:dyDescent="0.2">
      <c r="A22" s="271" t="s">
        <v>40</v>
      </c>
      <c r="B22" s="276" t="s">
        <v>68</v>
      </c>
      <c r="C22" s="279">
        <f t="shared" si="1"/>
        <v>2</v>
      </c>
      <c r="D22" s="280"/>
      <c r="E22" s="280"/>
      <c r="F22" s="472">
        <f t="shared" si="2"/>
        <v>2</v>
      </c>
      <c r="G22" s="276"/>
      <c r="H22" s="473" t="s">
        <v>434</v>
      </c>
    </row>
    <row r="23" spans="1:10" s="156" customFormat="1" ht="15" customHeight="1" x14ac:dyDescent="0.25">
      <c r="A23" s="271" t="s">
        <v>41</v>
      </c>
      <c r="B23" s="276" t="s">
        <v>68</v>
      </c>
      <c r="C23" s="279">
        <f t="shared" si="1"/>
        <v>2</v>
      </c>
      <c r="D23" s="280"/>
      <c r="E23" s="280"/>
      <c r="F23" s="472">
        <f t="shared" si="2"/>
        <v>2</v>
      </c>
      <c r="G23" s="541"/>
      <c r="H23" s="476" t="s">
        <v>435</v>
      </c>
      <c r="I23" s="50"/>
      <c r="J23" s="117"/>
    </row>
    <row r="24" spans="1:10" s="156" customFormat="1" ht="15" customHeight="1" x14ac:dyDescent="0.25">
      <c r="A24" s="271" t="s">
        <v>42</v>
      </c>
      <c r="B24" s="276" t="s">
        <v>70</v>
      </c>
      <c r="C24" s="279">
        <f t="shared" si="1"/>
        <v>0</v>
      </c>
      <c r="D24" s="280"/>
      <c r="E24" s="280"/>
      <c r="F24" s="472">
        <f t="shared" si="2"/>
        <v>0</v>
      </c>
      <c r="G24" s="276" t="s">
        <v>571</v>
      </c>
      <c r="H24" s="286" t="s">
        <v>436</v>
      </c>
    </row>
    <row r="25" spans="1:10" s="156" customFormat="1" ht="15" customHeight="1" x14ac:dyDescent="0.25">
      <c r="A25" s="271" t="s">
        <v>43</v>
      </c>
      <c r="B25" s="276" t="s">
        <v>68</v>
      </c>
      <c r="C25" s="279">
        <f t="shared" si="1"/>
        <v>2</v>
      </c>
      <c r="D25" s="280"/>
      <c r="E25" s="280"/>
      <c r="F25" s="472">
        <f t="shared" si="2"/>
        <v>2</v>
      </c>
      <c r="G25" s="501"/>
      <c r="H25" s="286" t="s">
        <v>424</v>
      </c>
    </row>
    <row r="26" spans="1:10" s="156" customFormat="1" ht="15" customHeight="1" x14ac:dyDescent="0.25">
      <c r="A26" s="271" t="s">
        <v>44</v>
      </c>
      <c r="B26" s="276" t="s">
        <v>68</v>
      </c>
      <c r="C26" s="279">
        <f t="shared" si="1"/>
        <v>2</v>
      </c>
      <c r="D26" s="280"/>
      <c r="E26" s="280"/>
      <c r="F26" s="472">
        <f t="shared" si="2"/>
        <v>2</v>
      </c>
      <c r="G26" s="276"/>
      <c r="H26" s="286" t="s">
        <v>437</v>
      </c>
    </row>
    <row r="27" spans="1:10" s="156" customFormat="1" ht="15" customHeight="1" x14ac:dyDescent="0.2">
      <c r="A27" s="271" t="s">
        <v>45</v>
      </c>
      <c r="B27" s="276" t="s">
        <v>68</v>
      </c>
      <c r="C27" s="279">
        <f t="shared" si="1"/>
        <v>2</v>
      </c>
      <c r="D27" s="280"/>
      <c r="E27" s="280"/>
      <c r="F27" s="472">
        <f t="shared" si="2"/>
        <v>2</v>
      </c>
      <c r="G27" s="543"/>
      <c r="H27" s="476" t="s">
        <v>438</v>
      </c>
      <c r="I27" s="50"/>
    </row>
    <row r="28" spans="1:10" s="156" customFormat="1" ht="15" customHeight="1" x14ac:dyDescent="0.25">
      <c r="A28" s="271" t="s">
        <v>46</v>
      </c>
      <c r="B28" s="276" t="s">
        <v>68</v>
      </c>
      <c r="C28" s="279">
        <f t="shared" si="1"/>
        <v>2</v>
      </c>
      <c r="D28" s="280"/>
      <c r="E28" s="280"/>
      <c r="F28" s="472">
        <f t="shared" si="2"/>
        <v>2</v>
      </c>
      <c r="G28" s="543"/>
      <c r="H28" s="286" t="s">
        <v>573</v>
      </c>
    </row>
    <row r="29" spans="1:10" x14ac:dyDescent="0.2">
      <c r="H29" s="157"/>
      <c r="I29" s="156"/>
    </row>
    <row r="30" spans="1:10" x14ac:dyDescent="0.2">
      <c r="H30" s="157"/>
      <c r="I30" s="156"/>
    </row>
    <row r="31" spans="1:10" x14ac:dyDescent="0.2">
      <c r="B31" s="47"/>
      <c r="C31" s="49"/>
      <c r="D31" s="47"/>
      <c r="E31" s="47"/>
      <c r="F31" s="48"/>
      <c r="G31" s="47"/>
      <c r="H31" s="215"/>
      <c r="I31" s="156"/>
    </row>
    <row r="38" ht="11.25" customHeight="1" x14ac:dyDescent="0.2"/>
  </sheetData>
  <autoFilter ref="A7:G28"/>
  <dataConsolidate/>
  <mergeCells count="10">
    <mergeCell ref="F4:F6"/>
    <mergeCell ref="H3:H6"/>
    <mergeCell ref="A1:H1"/>
    <mergeCell ref="A2:H2"/>
    <mergeCell ref="A3:A6"/>
    <mergeCell ref="C3:F3"/>
    <mergeCell ref="G3:G6"/>
    <mergeCell ref="C4:C6"/>
    <mergeCell ref="D4:D6"/>
    <mergeCell ref="E4:E6"/>
  </mergeCells>
  <dataValidations count="4">
    <dataValidation type="list" allowBlank="1" showInputMessage="1" showErrorMessage="1" sqref="D8:E13 D15:D28 E15:E20 E24 E27:E28">
      <formula1>"0,5"</formula1>
    </dataValidation>
    <dataValidation type="list" allowBlank="1" showInputMessage="1" showErrorMessage="1" sqref="B14:C14 H21 H16:H17 H8:H14 H23 H27">
      <formula1>Выбор_3.1</formula1>
    </dataValidation>
    <dataValidation type="list" allowBlank="1" showInputMessage="1" showErrorMessage="1" sqref="B8:B13 B15:B28">
      <formula1>$B$4:$B$6</formula1>
    </dataValidation>
    <dataValidation type="list" allowBlank="1" showInputMessage="1" showErrorMessage="1" sqref="E21:E23 E25:E26">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22" r:id="rId1"/>
    <hyperlink ref="H23" r:id="rId2"/>
    <hyperlink ref="H25" r:id="rId3"/>
    <hyperlink ref="H27" r:id="rId4"/>
    <hyperlink ref="H8" r:id="rId5"/>
    <hyperlink ref="H9" r:id="rId6"/>
    <hyperlink ref="H10" display="http://www.finupr.adminta.ru/index.php/byudzhet-mogo-inta/godovoj-otchet-ob-ispolnenii-byudzheta/71-godovoj-otchet-ob-ispolnenii-byudzheta-za-2023-god/679-dopolnitelnye-materialy-k-proektu-otcheta-ob-ispolnenii-byudzheta-munitsipalnogo-obrazovaniya-gorods"/>
    <hyperlink ref="H11" r:id="rId7"/>
    <hyperlink ref="H12" r:id="rId8"/>
    <hyperlink ref="H13" r:id="rId9"/>
    <hyperlink ref="H15" r:id="rId10"/>
    <hyperlink ref="H16" r:id="rId11"/>
    <hyperlink ref="H18" r:id="rId12"/>
    <hyperlink ref="H19" r:id="rId13"/>
    <hyperlink ref="H21" r:id="rId14"/>
    <hyperlink ref="H24" r:id="rId15"/>
    <hyperlink ref="H26" r:id="rId16"/>
    <hyperlink ref="H28" r:id="rId17"/>
  </hyperlinks>
  <pageMargins left="0.70866141732283472" right="0.70866141732283472" top="0.74803149606299213" bottom="0.74803149606299213" header="0.31496062992125984" footer="0.31496062992125984"/>
  <pageSetup paperSize="9" scale="58" fitToWidth="0" fitToHeight="3" orientation="landscape" r:id="rId18"/>
  <headerFooter>
    <oddFooter>&amp;A&amp;RСтраница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50"/>
  <sheetViews>
    <sheetView zoomScaleNormal="100" zoomScaleSheetLayoutView="100" workbookViewId="0">
      <selection sqref="A1:K1"/>
    </sheetView>
  </sheetViews>
  <sheetFormatPr defaultColWidth="8.85546875" defaultRowHeight="11.25" x14ac:dyDescent="0.2"/>
  <cols>
    <col min="1" max="1" width="19.42578125" style="38" customWidth="1"/>
    <col min="2" max="2" width="57.85546875" style="41" customWidth="1"/>
    <col min="3" max="3" width="6.28515625" style="44" customWidth="1"/>
    <col min="4" max="4" width="6.7109375" style="41" customWidth="1"/>
    <col min="5" max="5" width="6.7109375" style="43" customWidth="1"/>
    <col min="6" max="6" width="14.140625" style="41" customWidth="1"/>
    <col min="7" max="7" width="7.7109375" style="40" customWidth="1"/>
    <col min="8" max="8" width="13.5703125" style="38" customWidth="1"/>
    <col min="9" max="9" width="6.7109375" style="39" customWidth="1"/>
    <col min="10" max="10" width="13.28515625" style="38" customWidth="1"/>
    <col min="11" max="11" width="8.140625" style="41" customWidth="1"/>
    <col min="12" max="16384" width="8.85546875" style="38"/>
  </cols>
  <sheetData>
    <row r="1" spans="1:12" ht="39" customHeight="1" x14ac:dyDescent="0.2">
      <c r="A1" s="687" t="str">
        <f>"Мониторинг бюджетных данных по вопросу "&amp;Методика!B68</f>
        <v>Мониторинг бюджетных данных по вопросу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B1" s="687"/>
      <c r="C1" s="687"/>
      <c r="D1" s="687"/>
      <c r="E1" s="687"/>
      <c r="F1" s="687"/>
      <c r="G1" s="687"/>
      <c r="H1" s="687"/>
      <c r="I1" s="687"/>
      <c r="J1" s="687"/>
      <c r="K1" s="687"/>
    </row>
    <row r="2" spans="1:12" s="30" customFormat="1" ht="74.25" customHeight="1" x14ac:dyDescent="0.25">
      <c r="A2" s="692" t="str">
        <f>Методика!$B$69</f>
        <v>В соответствии с частью 2 статьи 264.5 Бюджетного кодекса Российской Федерации сведения о выполнении муниципального задания предоставляются одновременно с Годовым отчётом об исполнении бюджета. 
Бюджетные данные по данному вопросу оцениваются в случае публикации сводных данных, представленных в разрезе муниципальных услуг (работ).
В составе сведений о выполнении муниципальных заданий в обязательном порядке должны быть представлены:
а) плановые и фактические значения показателей, характеризующих объёмы и (или) качество муниципальных услуг (работ);
б) плановые и фактические объёмы субсидий на выполнение муниципальных заданий на оказание соответствующих муниципальных услуг (выполнение работ).
В целях проведения мониторинга учитываются сведения, опубликованные в составе материалов к проекту Годового отчёта об исполнении бюджета.</v>
      </c>
      <c r="B2" s="692"/>
      <c r="C2" s="692"/>
      <c r="D2" s="692"/>
      <c r="E2" s="692"/>
      <c r="F2" s="692"/>
      <c r="G2" s="692"/>
      <c r="H2" s="692"/>
      <c r="I2" s="692"/>
      <c r="J2" s="692"/>
      <c r="K2" s="692"/>
    </row>
    <row r="3" spans="1:12" ht="55.5" customHeight="1" x14ac:dyDescent="0.2">
      <c r="A3" s="669" t="s">
        <v>95</v>
      </c>
      <c r="B3" s="294" t="str">
        <f>Методика!$B$68</f>
        <v>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C3" s="670" t="s">
        <v>354</v>
      </c>
      <c r="D3" s="684"/>
      <c r="E3" s="684"/>
      <c r="F3" s="672" t="s">
        <v>345</v>
      </c>
      <c r="G3" s="672" t="s">
        <v>498</v>
      </c>
      <c r="H3" s="691"/>
      <c r="I3" s="691"/>
      <c r="J3" s="691"/>
      <c r="K3" s="669" t="s">
        <v>3</v>
      </c>
    </row>
    <row r="4" spans="1:12" s="50" customFormat="1" ht="36.75" customHeight="1" x14ac:dyDescent="0.2">
      <c r="A4" s="672"/>
      <c r="B4" s="148" t="str">
        <f>Методика!$B$70</f>
        <v xml:space="preserve">Да, сведения опубликованы </v>
      </c>
      <c r="C4" s="682" t="s">
        <v>9</v>
      </c>
      <c r="D4" s="669" t="s">
        <v>96</v>
      </c>
      <c r="E4" s="683" t="s">
        <v>8</v>
      </c>
      <c r="F4" s="685"/>
      <c r="G4" s="669" t="s">
        <v>108</v>
      </c>
      <c r="H4" s="672"/>
      <c r="I4" s="669" t="s">
        <v>109</v>
      </c>
      <c r="J4" s="672"/>
      <c r="K4" s="669"/>
    </row>
    <row r="5" spans="1:12" s="50" customFormat="1" ht="29.25" customHeight="1" x14ac:dyDescent="0.2">
      <c r="A5" s="672"/>
      <c r="B5" s="148" t="str">
        <f>Методика!$B$71</f>
        <v>Да, сведения опубликованы, но не отвечают требованиям</v>
      </c>
      <c r="C5" s="682"/>
      <c r="D5" s="669"/>
      <c r="E5" s="683"/>
      <c r="F5" s="685"/>
      <c r="G5" s="686"/>
      <c r="H5" s="686"/>
      <c r="I5" s="686"/>
      <c r="J5" s="686"/>
      <c r="K5" s="669"/>
    </row>
    <row r="6" spans="1:12" s="50" customFormat="1" ht="13.5" customHeight="1" x14ac:dyDescent="0.2">
      <c r="A6" s="672"/>
      <c r="B6" s="148" t="str">
        <f>Методика!$B$72</f>
        <v>Нет, сведения не опубликованы</v>
      </c>
      <c r="C6" s="682"/>
      <c r="D6" s="669"/>
      <c r="E6" s="683"/>
      <c r="F6" s="685"/>
      <c r="G6" s="293" t="s">
        <v>88</v>
      </c>
      <c r="H6" s="293" t="s">
        <v>87</v>
      </c>
      <c r="I6" s="293" t="s">
        <v>88</v>
      </c>
      <c r="J6" s="293" t="s">
        <v>87</v>
      </c>
      <c r="K6" s="669"/>
    </row>
    <row r="7" spans="1:12" s="156" customFormat="1" ht="21" hidden="1" x14ac:dyDescent="0.2">
      <c r="A7" s="169" t="s">
        <v>459</v>
      </c>
      <c r="B7" s="181"/>
      <c r="C7" s="184"/>
      <c r="D7" s="180"/>
      <c r="E7" s="183"/>
      <c r="F7" s="182"/>
      <c r="G7" s="54"/>
      <c r="H7" s="180"/>
      <c r="I7" s="17"/>
      <c r="J7" s="180"/>
      <c r="K7" s="181"/>
    </row>
    <row r="8" spans="1:12" s="156" customFormat="1" ht="15" customHeight="1" x14ac:dyDescent="0.2">
      <c r="A8" s="271" t="s">
        <v>27</v>
      </c>
      <c r="B8" s="276" t="s">
        <v>72</v>
      </c>
      <c r="C8" s="279">
        <f t="shared" ref="C8:C13" si="0">IF(B8=$B$4,2,IF(B8=$B$5,1,0))</f>
        <v>2</v>
      </c>
      <c r="D8" s="280"/>
      <c r="E8" s="472">
        <f>C8*(1-D8)</f>
        <v>2</v>
      </c>
      <c r="F8" s="516"/>
      <c r="G8" s="275" t="s">
        <v>130</v>
      </c>
      <c r="H8" s="470"/>
      <c r="I8" s="526" t="s">
        <v>130</v>
      </c>
      <c r="J8" s="473"/>
      <c r="K8" s="476" t="s">
        <v>549</v>
      </c>
      <c r="L8" s="50"/>
    </row>
    <row r="9" spans="1:12" s="87" customFormat="1" ht="15" customHeight="1" x14ac:dyDescent="0.2">
      <c r="A9" s="250" t="s">
        <v>28</v>
      </c>
      <c r="B9" s="247" t="s">
        <v>72</v>
      </c>
      <c r="C9" s="282">
        <f t="shared" si="0"/>
        <v>2</v>
      </c>
      <c r="D9" s="462"/>
      <c r="E9" s="463">
        <f t="shared" ref="E9:E28" si="1">C9*(1-D9)</f>
        <v>2</v>
      </c>
      <c r="F9" s="532"/>
      <c r="G9" s="246" t="s">
        <v>130</v>
      </c>
      <c r="H9" s="464"/>
      <c r="I9" s="524" t="s">
        <v>130</v>
      </c>
      <c r="J9" s="465"/>
      <c r="K9" s="466" t="s">
        <v>551</v>
      </c>
      <c r="L9" s="156"/>
    </row>
    <row r="10" spans="1:12" s="156" customFormat="1" ht="15" customHeight="1" x14ac:dyDescent="0.2">
      <c r="A10" s="250" t="s">
        <v>29</v>
      </c>
      <c r="B10" s="247" t="s">
        <v>72</v>
      </c>
      <c r="C10" s="282">
        <f t="shared" si="0"/>
        <v>2</v>
      </c>
      <c r="D10" s="462"/>
      <c r="E10" s="463">
        <f t="shared" si="1"/>
        <v>2</v>
      </c>
      <c r="F10" s="524"/>
      <c r="G10" s="246" t="s">
        <v>130</v>
      </c>
      <c r="H10" s="464"/>
      <c r="I10" s="524" t="s">
        <v>130</v>
      </c>
      <c r="J10" s="465"/>
      <c r="K10" s="466" t="s">
        <v>554</v>
      </c>
    </row>
    <row r="11" spans="1:12" s="87" customFormat="1" ht="15" customHeight="1" x14ac:dyDescent="0.25">
      <c r="A11" s="250" t="s">
        <v>30</v>
      </c>
      <c r="B11" s="247" t="s">
        <v>72</v>
      </c>
      <c r="C11" s="282">
        <f t="shared" si="0"/>
        <v>2</v>
      </c>
      <c r="D11" s="462"/>
      <c r="E11" s="463">
        <f t="shared" si="1"/>
        <v>2</v>
      </c>
      <c r="F11" s="247"/>
      <c r="G11" s="246" t="s">
        <v>130</v>
      </c>
      <c r="H11" s="464"/>
      <c r="I11" s="460" t="s">
        <v>130</v>
      </c>
      <c r="J11" s="465"/>
      <c r="K11" s="466" t="s">
        <v>441</v>
      </c>
      <c r="L11" s="216"/>
    </row>
    <row r="12" spans="1:12" s="156" customFormat="1" ht="15" customHeight="1" x14ac:dyDescent="0.2">
      <c r="A12" s="250" t="s">
        <v>31</v>
      </c>
      <c r="B12" s="247" t="s">
        <v>72</v>
      </c>
      <c r="C12" s="282">
        <f t="shared" si="0"/>
        <v>2</v>
      </c>
      <c r="D12" s="462"/>
      <c r="E12" s="463">
        <f t="shared" si="1"/>
        <v>2</v>
      </c>
      <c r="F12" s="247"/>
      <c r="G12" s="246" t="s">
        <v>130</v>
      </c>
      <c r="H12" s="464"/>
      <c r="I12" s="460" t="s">
        <v>130</v>
      </c>
      <c r="J12" s="465"/>
      <c r="K12" s="466" t="s">
        <v>557</v>
      </c>
    </row>
    <row r="13" spans="1:12" s="156" customFormat="1" ht="15" customHeight="1" x14ac:dyDescent="0.2">
      <c r="A13" s="250" t="s">
        <v>32</v>
      </c>
      <c r="B13" s="247" t="s">
        <v>72</v>
      </c>
      <c r="C13" s="282">
        <f t="shared" si="0"/>
        <v>2</v>
      </c>
      <c r="D13" s="462"/>
      <c r="E13" s="463">
        <f t="shared" si="1"/>
        <v>2</v>
      </c>
      <c r="F13" s="247"/>
      <c r="G13" s="246" t="s">
        <v>130</v>
      </c>
      <c r="H13" s="464"/>
      <c r="I13" s="460" t="s">
        <v>130</v>
      </c>
      <c r="J13" s="465"/>
      <c r="K13" s="466" t="s">
        <v>558</v>
      </c>
    </row>
    <row r="14" spans="1:12" s="156" customFormat="1" ht="15" hidden="1" customHeight="1" x14ac:dyDescent="0.2">
      <c r="A14" s="178" t="s">
        <v>26</v>
      </c>
      <c r="B14" s="174"/>
      <c r="C14" s="174"/>
      <c r="D14" s="173"/>
      <c r="E14" s="52"/>
      <c r="F14" s="167"/>
      <c r="G14" s="172"/>
      <c r="H14" s="167"/>
      <c r="I14" s="167"/>
      <c r="J14" s="185"/>
      <c r="K14" s="185"/>
    </row>
    <row r="15" spans="1:12" s="156" customFormat="1" ht="15" customHeight="1" x14ac:dyDescent="0.25">
      <c r="A15" s="250" t="s">
        <v>33</v>
      </c>
      <c r="B15" s="247" t="s">
        <v>72</v>
      </c>
      <c r="C15" s="282">
        <f t="shared" ref="C15:C28" si="2">IF(B15=$B$4,2,IF(B15=$B$5,1,0))</f>
        <v>2</v>
      </c>
      <c r="D15" s="462"/>
      <c r="E15" s="463">
        <f t="shared" si="1"/>
        <v>2</v>
      </c>
      <c r="F15" s="527"/>
      <c r="G15" s="458" t="s">
        <v>130</v>
      </c>
      <c r="H15" s="536"/>
      <c r="I15" s="460" t="s">
        <v>130</v>
      </c>
      <c r="J15" s="421"/>
      <c r="K15" s="421" t="s">
        <v>559</v>
      </c>
    </row>
    <row r="16" spans="1:12" s="156" customFormat="1" ht="15" customHeight="1" x14ac:dyDescent="0.25">
      <c r="A16" s="250" t="s">
        <v>34</v>
      </c>
      <c r="B16" s="247" t="s">
        <v>72</v>
      </c>
      <c r="C16" s="282">
        <f t="shared" si="2"/>
        <v>2</v>
      </c>
      <c r="D16" s="462"/>
      <c r="E16" s="463">
        <f t="shared" si="1"/>
        <v>2</v>
      </c>
      <c r="F16" s="250"/>
      <c r="G16" s="460" t="s">
        <v>130</v>
      </c>
      <c r="H16" s="533"/>
      <c r="I16" s="460" t="s">
        <v>130</v>
      </c>
      <c r="J16" s="466"/>
      <c r="K16" s="466" t="s">
        <v>471</v>
      </c>
      <c r="L16" s="197"/>
    </row>
    <row r="17" spans="1:12" s="156" customFormat="1" ht="15" customHeight="1" x14ac:dyDescent="0.2">
      <c r="A17" s="250" t="s">
        <v>35</v>
      </c>
      <c r="B17" s="247" t="s">
        <v>127</v>
      </c>
      <c r="C17" s="282">
        <f t="shared" si="2"/>
        <v>0</v>
      </c>
      <c r="D17" s="462"/>
      <c r="E17" s="463">
        <f t="shared" si="1"/>
        <v>0</v>
      </c>
      <c r="F17" s="501" t="s">
        <v>568</v>
      </c>
      <c r="G17" s="246" t="s">
        <v>130</v>
      </c>
      <c r="H17" s="464"/>
      <c r="I17" s="460" t="s">
        <v>130</v>
      </c>
      <c r="J17" s="465"/>
      <c r="K17" s="466" t="s">
        <v>433</v>
      </c>
      <c r="L17" s="50"/>
    </row>
    <row r="18" spans="1:12" s="156" customFormat="1" ht="15" customHeight="1" x14ac:dyDescent="0.2">
      <c r="A18" s="250" t="s">
        <v>36</v>
      </c>
      <c r="B18" s="247" t="s">
        <v>127</v>
      </c>
      <c r="C18" s="282">
        <f t="shared" si="2"/>
        <v>0</v>
      </c>
      <c r="D18" s="462"/>
      <c r="E18" s="463">
        <f t="shared" si="1"/>
        <v>0</v>
      </c>
      <c r="F18" s="246" t="s">
        <v>562</v>
      </c>
      <c r="G18" s="246" t="s">
        <v>131</v>
      </c>
      <c r="H18" s="464"/>
      <c r="I18" s="460" t="s">
        <v>131</v>
      </c>
      <c r="J18" s="465"/>
      <c r="K18" s="466" t="s">
        <v>561</v>
      </c>
    </row>
    <row r="19" spans="1:12" s="156" customFormat="1" ht="15" customHeight="1" x14ac:dyDescent="0.25">
      <c r="A19" s="250" t="s">
        <v>37</v>
      </c>
      <c r="B19" s="247" t="s">
        <v>72</v>
      </c>
      <c r="C19" s="282">
        <f t="shared" si="2"/>
        <v>2</v>
      </c>
      <c r="D19" s="462"/>
      <c r="E19" s="463">
        <f t="shared" si="1"/>
        <v>2</v>
      </c>
      <c r="F19" s="246"/>
      <c r="G19" s="246" t="s">
        <v>130</v>
      </c>
      <c r="H19" s="537"/>
      <c r="I19" s="460" t="s">
        <v>130</v>
      </c>
      <c r="J19" s="421"/>
      <c r="K19" s="421" t="s">
        <v>563</v>
      </c>
    </row>
    <row r="20" spans="1:12" s="156" customFormat="1" ht="15" customHeight="1" x14ac:dyDescent="0.25">
      <c r="A20" s="271" t="s">
        <v>38</v>
      </c>
      <c r="B20" s="276" t="s">
        <v>72</v>
      </c>
      <c r="C20" s="279">
        <f t="shared" si="2"/>
        <v>2</v>
      </c>
      <c r="D20" s="280"/>
      <c r="E20" s="472">
        <f t="shared" si="1"/>
        <v>2</v>
      </c>
      <c r="F20" s="275"/>
      <c r="G20" s="471" t="s">
        <v>130</v>
      </c>
      <c r="H20" s="542"/>
      <c r="I20" s="471" t="s">
        <v>130</v>
      </c>
      <c r="J20" s="286"/>
      <c r="K20" s="286" t="s">
        <v>565</v>
      </c>
    </row>
    <row r="21" spans="1:12" s="156" customFormat="1" ht="15" customHeight="1" x14ac:dyDescent="0.2">
      <c r="A21" s="271" t="s">
        <v>39</v>
      </c>
      <c r="B21" s="276" t="s">
        <v>72</v>
      </c>
      <c r="C21" s="279">
        <f t="shared" si="2"/>
        <v>2</v>
      </c>
      <c r="D21" s="280"/>
      <c r="E21" s="472">
        <f t="shared" si="1"/>
        <v>2</v>
      </c>
      <c r="F21" s="540"/>
      <c r="G21" s="471" t="s">
        <v>130</v>
      </c>
      <c r="H21" s="470"/>
      <c r="I21" s="471" t="s">
        <v>130</v>
      </c>
      <c r="J21" s="473"/>
      <c r="K21" s="473" t="s">
        <v>566</v>
      </c>
    </row>
    <row r="22" spans="1:12" s="156" customFormat="1" ht="15" customHeight="1" x14ac:dyDescent="0.2">
      <c r="A22" s="271" t="s">
        <v>40</v>
      </c>
      <c r="B22" s="276" t="s">
        <v>127</v>
      </c>
      <c r="C22" s="279">
        <f t="shared" si="2"/>
        <v>0</v>
      </c>
      <c r="D22" s="280"/>
      <c r="E22" s="472">
        <f t="shared" si="1"/>
        <v>0</v>
      </c>
      <c r="F22" s="501" t="s">
        <v>568</v>
      </c>
      <c r="G22" s="541" t="s">
        <v>130</v>
      </c>
      <c r="H22" s="470"/>
      <c r="I22" s="471" t="s">
        <v>130</v>
      </c>
      <c r="J22" s="473"/>
      <c r="K22" s="473" t="s">
        <v>434</v>
      </c>
    </row>
    <row r="23" spans="1:12" s="156" customFormat="1" ht="15" customHeight="1" x14ac:dyDescent="0.25">
      <c r="A23" s="271" t="s">
        <v>41</v>
      </c>
      <c r="B23" s="276" t="s">
        <v>72</v>
      </c>
      <c r="C23" s="279">
        <v>2</v>
      </c>
      <c r="D23" s="280"/>
      <c r="E23" s="472">
        <f t="shared" si="1"/>
        <v>2</v>
      </c>
      <c r="F23" s="541"/>
      <c r="G23" s="541" t="s">
        <v>130</v>
      </c>
      <c r="H23" s="542"/>
      <c r="I23" s="471" t="s">
        <v>130</v>
      </c>
      <c r="J23" s="286"/>
      <c r="K23" s="286" t="s">
        <v>435</v>
      </c>
      <c r="L23" s="50"/>
    </row>
    <row r="24" spans="1:12" s="156" customFormat="1" ht="15" customHeight="1" x14ac:dyDescent="0.25">
      <c r="A24" s="271" t="s">
        <v>42</v>
      </c>
      <c r="B24" s="276" t="s">
        <v>127</v>
      </c>
      <c r="C24" s="279">
        <f t="shared" si="2"/>
        <v>0</v>
      </c>
      <c r="D24" s="280"/>
      <c r="E24" s="472">
        <f t="shared" si="1"/>
        <v>0</v>
      </c>
      <c r="F24" s="501" t="s">
        <v>571</v>
      </c>
      <c r="G24" s="543"/>
      <c r="H24" s="544"/>
      <c r="I24" s="471"/>
      <c r="J24" s="286"/>
      <c r="K24" s="286" t="s">
        <v>436</v>
      </c>
    </row>
    <row r="25" spans="1:12" s="156" customFormat="1" ht="15" customHeight="1" x14ac:dyDescent="0.25">
      <c r="A25" s="271" t="s">
        <v>43</v>
      </c>
      <c r="B25" s="276" t="s">
        <v>72</v>
      </c>
      <c r="C25" s="279">
        <f t="shared" si="2"/>
        <v>2</v>
      </c>
      <c r="D25" s="280"/>
      <c r="E25" s="472">
        <f t="shared" si="1"/>
        <v>2</v>
      </c>
      <c r="F25" s="276"/>
      <c r="G25" s="275" t="s">
        <v>130</v>
      </c>
      <c r="H25" s="542"/>
      <c r="I25" s="543" t="s">
        <v>130</v>
      </c>
      <c r="J25" s="286"/>
      <c r="K25" s="476" t="s">
        <v>424</v>
      </c>
    </row>
    <row r="26" spans="1:12" s="156" customFormat="1" ht="15" customHeight="1" x14ac:dyDescent="0.25">
      <c r="A26" s="271" t="s">
        <v>44</v>
      </c>
      <c r="B26" s="276" t="s">
        <v>72</v>
      </c>
      <c r="C26" s="279">
        <f t="shared" si="2"/>
        <v>2</v>
      </c>
      <c r="D26" s="280"/>
      <c r="E26" s="472">
        <f t="shared" si="1"/>
        <v>2</v>
      </c>
      <c r="F26" s="276"/>
      <c r="G26" s="275" t="s">
        <v>130</v>
      </c>
      <c r="H26" s="542"/>
      <c r="I26" s="543" t="s">
        <v>130</v>
      </c>
      <c r="J26" s="286"/>
      <c r="K26" s="286" t="s">
        <v>437</v>
      </c>
    </row>
    <row r="27" spans="1:12" s="156" customFormat="1" ht="15" customHeight="1" x14ac:dyDescent="0.2">
      <c r="A27" s="271" t="s">
        <v>45</v>
      </c>
      <c r="B27" s="276" t="s">
        <v>72</v>
      </c>
      <c r="C27" s="279">
        <f t="shared" si="2"/>
        <v>2</v>
      </c>
      <c r="D27" s="280"/>
      <c r="E27" s="472">
        <f t="shared" si="1"/>
        <v>2</v>
      </c>
      <c r="F27" s="543"/>
      <c r="G27" s="543" t="s">
        <v>130</v>
      </c>
      <c r="H27" s="493"/>
      <c r="I27" s="543" t="s">
        <v>130</v>
      </c>
      <c r="J27" s="476"/>
      <c r="K27" s="476" t="s">
        <v>438</v>
      </c>
      <c r="L27" s="50"/>
    </row>
    <row r="28" spans="1:12" s="156" customFormat="1" ht="15" customHeight="1" x14ac:dyDescent="0.25">
      <c r="A28" s="271" t="s">
        <v>46</v>
      </c>
      <c r="B28" s="276" t="s">
        <v>72</v>
      </c>
      <c r="C28" s="279">
        <f t="shared" si="2"/>
        <v>2</v>
      </c>
      <c r="D28" s="280"/>
      <c r="E28" s="472">
        <f t="shared" si="1"/>
        <v>2</v>
      </c>
      <c r="F28" s="543"/>
      <c r="G28" s="275" t="s">
        <v>130</v>
      </c>
      <c r="H28" s="542"/>
      <c r="I28" s="543" t="s">
        <v>130</v>
      </c>
      <c r="J28" s="286"/>
      <c r="K28" s="286" t="s">
        <v>573</v>
      </c>
    </row>
    <row r="29" spans="1:12" s="156" customFormat="1" x14ac:dyDescent="0.2">
      <c r="B29" s="157"/>
      <c r="C29" s="158"/>
      <c r="D29" s="157"/>
      <c r="E29" s="159"/>
      <c r="F29" s="157"/>
      <c r="G29" s="160"/>
      <c r="I29" s="161"/>
      <c r="K29" s="157"/>
    </row>
    <row r="30" spans="1:12" x14ac:dyDescent="0.2">
      <c r="G30" s="45"/>
      <c r="H30" s="156"/>
      <c r="J30" s="156"/>
      <c r="K30" s="157"/>
      <c r="L30" s="156"/>
    </row>
    <row r="31" spans="1:12" x14ac:dyDescent="0.2">
      <c r="B31" s="47"/>
      <c r="C31" s="49"/>
      <c r="D31" s="47"/>
      <c r="E31" s="48"/>
      <c r="F31" s="47"/>
      <c r="G31" s="45"/>
      <c r="H31" s="156"/>
      <c r="J31" s="156"/>
      <c r="K31" s="215"/>
      <c r="L31" s="156"/>
    </row>
    <row r="32" spans="1:12" x14ac:dyDescent="0.2">
      <c r="G32" s="45"/>
      <c r="H32" s="156"/>
      <c r="J32" s="156"/>
      <c r="K32" s="157"/>
      <c r="L32" s="156"/>
    </row>
    <row r="33" spans="7:12" x14ac:dyDescent="0.2">
      <c r="G33" s="45"/>
      <c r="J33" s="156"/>
      <c r="K33" s="157"/>
      <c r="L33" s="156"/>
    </row>
    <row r="34" spans="7:12" x14ac:dyDescent="0.2">
      <c r="G34" s="45"/>
    </row>
    <row r="35" spans="7:12" x14ac:dyDescent="0.2">
      <c r="G35" s="45"/>
    </row>
    <row r="36" spans="7:12" x14ac:dyDescent="0.2">
      <c r="G36" s="45"/>
    </row>
    <row r="37" spans="7:12" x14ac:dyDescent="0.2">
      <c r="G37" s="45"/>
    </row>
    <row r="38" spans="7:12" ht="11.25" customHeight="1" x14ac:dyDescent="0.2">
      <c r="G38" s="45"/>
    </row>
    <row r="39" spans="7:12" x14ac:dyDescent="0.2">
      <c r="G39" s="45"/>
    </row>
    <row r="40" spans="7:12" x14ac:dyDescent="0.2">
      <c r="G40" s="45"/>
    </row>
    <row r="41" spans="7:12" x14ac:dyDescent="0.2">
      <c r="G41" s="45"/>
    </row>
    <row r="42" spans="7:12" x14ac:dyDescent="0.2">
      <c r="G42" s="45"/>
    </row>
    <row r="43" spans="7:12" x14ac:dyDescent="0.2">
      <c r="G43" s="45"/>
    </row>
    <row r="44" spans="7:12" x14ac:dyDescent="0.2">
      <c r="G44" s="45"/>
    </row>
    <row r="45" spans="7:12" x14ac:dyDescent="0.2">
      <c r="G45" s="45"/>
    </row>
    <row r="46" spans="7:12" x14ac:dyDescent="0.2">
      <c r="G46" s="45"/>
    </row>
    <row r="47" spans="7:12" x14ac:dyDescent="0.2">
      <c r="G47" s="45"/>
    </row>
    <row r="48" spans="7:12" x14ac:dyDescent="0.2">
      <c r="G48" s="45"/>
    </row>
    <row r="49" spans="7:7" x14ac:dyDescent="0.2">
      <c r="G49" s="45"/>
    </row>
    <row r="50" spans="7:7" x14ac:dyDescent="0.2">
      <c r="G50" s="45"/>
    </row>
  </sheetData>
  <autoFilter ref="A7:J28"/>
  <dataConsolidate/>
  <mergeCells count="12">
    <mergeCell ref="D4:D6"/>
    <mergeCell ref="E4:E6"/>
    <mergeCell ref="G4:H5"/>
    <mergeCell ref="I4:J5"/>
    <mergeCell ref="A1:K1"/>
    <mergeCell ref="A2:K2"/>
    <mergeCell ref="A3:A6"/>
    <mergeCell ref="C3:E3"/>
    <mergeCell ref="F3:F6"/>
    <mergeCell ref="G3:J3"/>
    <mergeCell ref="K3:K6"/>
    <mergeCell ref="C4:C6"/>
  </mergeCells>
  <dataValidations count="3">
    <dataValidation type="list" allowBlank="1" showInputMessage="1" showErrorMessage="1" sqref="B14:C14 J16:K16 K8:K14 H16 H27 K17:K18 J27:K27 K25">
      <formula1>Выбор_3.1</formula1>
    </dataValidation>
    <dataValidation type="list" allowBlank="1" showInputMessage="1" showErrorMessage="1" sqref="D8:D13 D15:D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8:B13 B15:B28">
      <formula1>$B$4:$B$6</formula1>
    </dataValidation>
  </dataValidations>
  <hyperlinks>
    <hyperlink ref="K17" r:id="rId1"/>
    <hyperlink ref="K22" r:id="rId2"/>
    <hyperlink ref="K23" r:id="rId3"/>
    <hyperlink ref="K24" r:id="rId4"/>
    <hyperlink ref="K25" r:id="rId5"/>
    <hyperlink ref="K8" r:id="rId6"/>
    <hyperlink ref="K9" r:id="rId7"/>
    <hyperlink ref="K10" display="http://www.finupr.adminta.ru/index.php/byudzhet-mogo-inta/godovoj-otchet-ob-ispolnenii-byudzheta/71-godovoj-otchet-ob-ispolnenii-byudzheta-za-2023-god/679-dopolnitelnye-materialy-k-proektu-otcheta-ob-ispolnenii-byudzheta-munitsipalnogo-obrazovaniya-gorods"/>
    <hyperlink ref="K11" r:id="rId8"/>
    <hyperlink ref="K12" r:id="rId9"/>
    <hyperlink ref="K13" r:id="rId10"/>
    <hyperlink ref="K15" r:id="rId11"/>
    <hyperlink ref="K16" r:id="rId12"/>
    <hyperlink ref="K18" r:id="rId13"/>
    <hyperlink ref="K19" r:id="rId14"/>
    <hyperlink ref="K21" r:id="rId15"/>
    <hyperlink ref="K28" r:id="rId16"/>
    <hyperlink ref="K20" r:id="rId17"/>
  </hyperlinks>
  <pageMargins left="0.70866141732283472" right="0.70866141732283472" top="0.74803149606299213" bottom="0.74803149606299213" header="0.31496062992125984" footer="0.31496062992125984"/>
  <pageSetup paperSize="9" scale="58" fitToWidth="0" fitToHeight="3" orientation="landscape" r:id="rId18"/>
  <headerFooter>
    <oddFooter>&amp;A&amp;RСтраница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52"/>
  <sheetViews>
    <sheetView topLeftCell="A4" zoomScaleNormal="100" zoomScaleSheetLayoutView="80" workbookViewId="0">
      <selection activeCell="C17" sqref="C17"/>
    </sheetView>
  </sheetViews>
  <sheetFormatPr defaultColWidth="8.85546875" defaultRowHeight="15" x14ac:dyDescent="0.25"/>
  <cols>
    <col min="1" max="1" width="19.42578125" style="3" customWidth="1"/>
    <col min="2" max="2" width="54.7109375" style="22" customWidth="1"/>
    <col min="3" max="3" width="100.7109375" style="3" customWidth="1"/>
    <col min="4" max="4" width="10" style="3" customWidth="1"/>
    <col min="5" max="5" width="6.85546875" style="9" customWidth="1"/>
    <col min="6" max="6" width="25.5703125" style="9" customWidth="1"/>
    <col min="7" max="16384" width="8.85546875" style="9"/>
  </cols>
  <sheetData>
    <row r="1" spans="1:6" s="1" customFormat="1" ht="28.5" customHeight="1" x14ac:dyDescent="0.2">
      <c r="A1" s="693" t="str">
        <f>"Мониторинг бюджетных данных по вопросу "&amp;Методика!B75</f>
        <v>Мониторинг бюджетных данных по вопросу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бюджетных и автономных учреждений МО</v>
      </c>
      <c r="B1" s="693"/>
      <c r="C1" s="693"/>
      <c r="D1" s="693"/>
    </row>
    <row r="2" spans="1:6" ht="78.75" customHeight="1" x14ac:dyDescent="0.25">
      <c r="A2" s="669" t="s">
        <v>86</v>
      </c>
      <c r="B2" s="62" t="str">
        <f>Методика!$B$75</f>
        <v>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бюджетных и автономных учреждений МО</v>
      </c>
      <c r="C2" s="669" t="s">
        <v>344</v>
      </c>
      <c r="D2" s="63" t="s">
        <v>355</v>
      </c>
    </row>
    <row r="3" spans="1:6" ht="15.75" customHeight="1" x14ac:dyDescent="0.25">
      <c r="A3" s="672"/>
      <c r="B3" s="33">
        <f>Методика!$B$76</f>
        <v>1</v>
      </c>
      <c r="C3" s="669"/>
      <c r="D3" s="657" t="s">
        <v>9</v>
      </c>
    </row>
    <row r="4" spans="1:6" ht="15.75" customHeight="1" x14ac:dyDescent="0.25">
      <c r="A4" s="672"/>
      <c r="B4" s="20" t="str">
        <f>Методика!$B$77</f>
        <v>95% и более</v>
      </c>
      <c r="C4" s="669"/>
      <c r="D4" s="658"/>
    </row>
    <row r="5" spans="1:6" ht="15.75" customHeight="1" x14ac:dyDescent="0.25">
      <c r="A5" s="672"/>
      <c r="B5" s="20" t="str">
        <f>Методика!$B$78</f>
        <v>85% и более</v>
      </c>
      <c r="C5" s="669"/>
      <c r="D5" s="658"/>
    </row>
    <row r="6" spans="1:6" ht="15.75" customHeight="1" x14ac:dyDescent="0.25">
      <c r="A6" s="672"/>
      <c r="B6" s="20" t="str">
        <f>Методика!$B$79</f>
        <v>Менее 85%</v>
      </c>
      <c r="C6" s="669"/>
      <c r="D6" s="659"/>
    </row>
    <row r="7" spans="1:6" s="13" customFormat="1" ht="15" customHeight="1" x14ac:dyDescent="0.25">
      <c r="A7" s="11" t="s">
        <v>25</v>
      </c>
      <c r="B7" s="7"/>
      <c r="C7" s="11"/>
      <c r="D7" s="11"/>
    </row>
    <row r="8" spans="1:6" s="18" customFormat="1" ht="15" customHeight="1" x14ac:dyDescent="0.25">
      <c r="A8" s="271" t="s">
        <v>27</v>
      </c>
      <c r="B8" s="272" t="s">
        <v>52</v>
      </c>
      <c r="C8" s="273"/>
      <c r="D8" s="275">
        <f>IF(B8=$B$3,4,IF(B8=$B$4,2,IF(B8=$B$5,1,0)))</f>
        <v>0</v>
      </c>
    </row>
    <row r="9" spans="1:6" s="13" customFormat="1" ht="15" customHeight="1" x14ac:dyDescent="0.25">
      <c r="A9" s="271" t="s">
        <v>28</v>
      </c>
      <c r="B9" s="272" t="s">
        <v>52</v>
      </c>
      <c r="C9" s="273"/>
      <c r="D9" s="275">
        <f t="shared" ref="D9:D28" si="0">IF(B9=$B$3,4,IF(B9=$B$4,2,IF(B9=$B$5,1,0)))</f>
        <v>0</v>
      </c>
      <c r="F9" s="106"/>
    </row>
    <row r="10" spans="1:6" s="19" customFormat="1" ht="15" customHeight="1" x14ac:dyDescent="0.25">
      <c r="A10" s="271" t="s">
        <v>29</v>
      </c>
      <c r="B10" s="272" t="s">
        <v>52</v>
      </c>
      <c r="C10" s="273"/>
      <c r="D10" s="275">
        <f t="shared" si="0"/>
        <v>0</v>
      </c>
      <c r="F10" s="138"/>
    </row>
    <row r="11" spans="1:6" s="18" customFormat="1" ht="15" customHeight="1" x14ac:dyDescent="0.25">
      <c r="A11" s="271" t="s">
        <v>30</v>
      </c>
      <c r="B11" s="272" t="s">
        <v>52</v>
      </c>
      <c r="C11" s="276"/>
      <c r="D11" s="275">
        <f t="shared" si="0"/>
        <v>0</v>
      </c>
      <c r="F11" s="138"/>
    </row>
    <row r="12" spans="1:6" s="10" customFormat="1" ht="15" customHeight="1" x14ac:dyDescent="0.25">
      <c r="A12" s="271" t="s">
        <v>31</v>
      </c>
      <c r="B12" s="272" t="s">
        <v>52</v>
      </c>
      <c r="C12" s="276"/>
      <c r="D12" s="275">
        <f t="shared" si="0"/>
        <v>0</v>
      </c>
      <c r="F12" s="138"/>
    </row>
    <row r="13" spans="1:6" s="13" customFormat="1" ht="15" customHeight="1" x14ac:dyDescent="0.25">
      <c r="A13" s="271" t="s">
        <v>32</v>
      </c>
      <c r="B13" s="272" t="s">
        <v>52</v>
      </c>
      <c r="C13" s="273"/>
      <c r="D13" s="275">
        <f t="shared" si="0"/>
        <v>0</v>
      </c>
      <c r="F13" s="138"/>
    </row>
    <row r="14" spans="1:6" s="13" customFormat="1" ht="15" customHeight="1" x14ac:dyDescent="0.25">
      <c r="A14" s="27" t="s">
        <v>26</v>
      </c>
      <c r="B14" s="88"/>
      <c r="C14" s="27"/>
      <c r="D14" s="178"/>
      <c r="F14" s="138"/>
    </row>
    <row r="15" spans="1:6" s="18" customFormat="1" ht="15" customHeight="1" x14ac:dyDescent="0.25">
      <c r="A15" s="271" t="s">
        <v>33</v>
      </c>
      <c r="B15" s="272" t="s">
        <v>52</v>
      </c>
      <c r="C15" s="273"/>
      <c r="D15" s="275">
        <f t="shared" si="0"/>
        <v>0</v>
      </c>
      <c r="F15" s="138"/>
    </row>
    <row r="16" spans="1:6" x14ac:dyDescent="0.25">
      <c r="A16" s="271" t="s">
        <v>34</v>
      </c>
      <c r="B16" s="272" t="s">
        <v>52</v>
      </c>
      <c r="C16" s="274"/>
      <c r="D16" s="275">
        <f t="shared" si="0"/>
        <v>0</v>
      </c>
      <c r="F16" s="138"/>
    </row>
    <row r="17" spans="1:6" x14ac:dyDescent="0.25">
      <c r="A17" s="271" t="s">
        <v>35</v>
      </c>
      <c r="B17" s="272" t="s">
        <v>52</v>
      </c>
      <c r="C17" s="274"/>
      <c r="D17" s="275">
        <f t="shared" si="0"/>
        <v>0</v>
      </c>
      <c r="F17" s="138"/>
    </row>
    <row r="18" spans="1:6" ht="15" customHeight="1" x14ac:dyDescent="0.25">
      <c r="A18" s="271" t="s">
        <v>36</v>
      </c>
      <c r="B18" s="272" t="s">
        <v>52</v>
      </c>
      <c r="C18" s="273"/>
      <c r="D18" s="275">
        <f t="shared" si="0"/>
        <v>0</v>
      </c>
      <c r="F18" s="138"/>
    </row>
    <row r="19" spans="1:6" x14ac:dyDescent="0.25">
      <c r="A19" s="271" t="s">
        <v>37</v>
      </c>
      <c r="B19" s="272" t="s">
        <v>52</v>
      </c>
      <c r="C19" s="273"/>
      <c r="D19" s="275">
        <f t="shared" si="0"/>
        <v>0</v>
      </c>
      <c r="F19" s="138"/>
    </row>
    <row r="20" spans="1:6" x14ac:dyDescent="0.25">
      <c r="A20" s="271" t="s">
        <v>38</v>
      </c>
      <c r="B20" s="272" t="s">
        <v>52</v>
      </c>
      <c r="C20" s="274"/>
      <c r="D20" s="275">
        <f t="shared" si="0"/>
        <v>0</v>
      </c>
      <c r="F20" s="138"/>
    </row>
    <row r="21" spans="1:6" ht="15" customHeight="1" x14ac:dyDescent="0.25">
      <c r="A21" s="271" t="s">
        <v>39</v>
      </c>
      <c r="B21" s="272" t="s">
        <v>52</v>
      </c>
      <c r="C21" s="273"/>
      <c r="D21" s="275">
        <f t="shared" si="0"/>
        <v>0</v>
      </c>
      <c r="F21" s="138"/>
    </row>
    <row r="22" spans="1:6" x14ac:dyDescent="0.25">
      <c r="A22" s="271" t="s">
        <v>40</v>
      </c>
      <c r="B22" s="272" t="s">
        <v>52</v>
      </c>
      <c r="C22" s="274"/>
      <c r="D22" s="275">
        <f t="shared" si="0"/>
        <v>0</v>
      </c>
      <c r="F22" s="138"/>
    </row>
    <row r="23" spans="1:6" ht="15" customHeight="1" x14ac:dyDescent="0.25">
      <c r="A23" s="271" t="s">
        <v>41</v>
      </c>
      <c r="B23" s="272" t="s">
        <v>52</v>
      </c>
      <c r="C23" s="273"/>
      <c r="D23" s="275">
        <f t="shared" si="0"/>
        <v>0</v>
      </c>
      <c r="F23" s="138"/>
    </row>
    <row r="24" spans="1:6" ht="15" customHeight="1" x14ac:dyDescent="0.25">
      <c r="A24" s="271" t="s">
        <v>42</v>
      </c>
      <c r="B24" s="272" t="s">
        <v>52</v>
      </c>
      <c r="C24" s="276"/>
      <c r="D24" s="275">
        <f t="shared" si="0"/>
        <v>0</v>
      </c>
      <c r="F24" s="138"/>
    </row>
    <row r="25" spans="1:6" s="8" customFormat="1" x14ac:dyDescent="0.25">
      <c r="A25" s="271" t="s">
        <v>43</v>
      </c>
      <c r="B25" s="272" t="s">
        <v>52</v>
      </c>
      <c r="C25" s="274"/>
      <c r="D25" s="275">
        <f t="shared" si="0"/>
        <v>0</v>
      </c>
      <c r="F25" s="138"/>
    </row>
    <row r="26" spans="1:6" ht="15" customHeight="1" x14ac:dyDescent="0.25">
      <c r="A26" s="271" t="s">
        <v>44</v>
      </c>
      <c r="B26" s="272" t="s">
        <v>52</v>
      </c>
      <c r="C26" s="273"/>
      <c r="D26" s="275">
        <f t="shared" si="0"/>
        <v>0</v>
      </c>
      <c r="F26" s="138"/>
    </row>
    <row r="27" spans="1:6" ht="15" customHeight="1" x14ac:dyDescent="0.25">
      <c r="A27" s="271" t="s">
        <v>45</v>
      </c>
      <c r="B27" s="272" t="s">
        <v>52</v>
      </c>
      <c r="C27" s="273"/>
      <c r="D27" s="275">
        <f t="shared" si="0"/>
        <v>0</v>
      </c>
      <c r="F27" s="138"/>
    </row>
    <row r="28" spans="1:6" ht="15" customHeight="1" x14ac:dyDescent="0.25">
      <c r="A28" s="271" t="s">
        <v>46</v>
      </c>
      <c r="B28" s="272" t="s">
        <v>52</v>
      </c>
      <c r="C28" s="276"/>
      <c r="D28" s="275">
        <f t="shared" si="0"/>
        <v>0</v>
      </c>
      <c r="F28" s="138"/>
    </row>
    <row r="29" spans="1:6" x14ac:dyDescent="0.25">
      <c r="C29" s="199"/>
      <c r="F29" s="138"/>
    </row>
    <row r="30" spans="1:6" x14ac:dyDescent="0.25">
      <c r="C30" s="199"/>
      <c r="F30" s="138"/>
    </row>
    <row r="31" spans="1:6" x14ac:dyDescent="0.25">
      <c r="C31" s="74"/>
      <c r="F31" s="138"/>
    </row>
    <row r="32" spans="1:6" x14ac:dyDescent="0.25">
      <c r="C32" s="74"/>
      <c r="F32" s="138"/>
    </row>
    <row r="33" spans="3:6" x14ac:dyDescent="0.25">
      <c r="C33" s="74"/>
      <c r="F33" s="138"/>
    </row>
    <row r="34" spans="3:6" x14ac:dyDescent="0.25">
      <c r="C34" s="74"/>
      <c r="F34" s="138"/>
    </row>
    <row r="35" spans="3:6" x14ac:dyDescent="0.25">
      <c r="C35" s="74"/>
      <c r="F35" s="138"/>
    </row>
    <row r="36" spans="3:6" x14ac:dyDescent="0.25">
      <c r="C36" s="74"/>
      <c r="F36" s="138"/>
    </row>
    <row r="37" spans="3:6" x14ac:dyDescent="0.25">
      <c r="C37" s="74"/>
      <c r="F37" s="138"/>
    </row>
    <row r="38" spans="3:6" x14ac:dyDescent="0.25">
      <c r="C38" s="74"/>
      <c r="F38" s="138"/>
    </row>
    <row r="39" spans="3:6" x14ac:dyDescent="0.25">
      <c r="C39" s="74"/>
      <c r="F39" s="138"/>
    </row>
    <row r="40" spans="3:6" x14ac:dyDescent="0.25">
      <c r="C40" s="74"/>
      <c r="F40" s="138"/>
    </row>
    <row r="41" spans="3:6" x14ac:dyDescent="0.25">
      <c r="C41" s="74"/>
      <c r="F41" s="138"/>
    </row>
    <row r="42" spans="3:6" x14ac:dyDescent="0.25">
      <c r="C42" s="74"/>
      <c r="F42" s="138"/>
    </row>
    <row r="43" spans="3:6" x14ac:dyDescent="0.25">
      <c r="C43" s="74"/>
      <c r="F43" s="138"/>
    </row>
    <row r="44" spans="3:6" x14ac:dyDescent="0.25">
      <c r="C44" s="74"/>
      <c r="F44" s="138"/>
    </row>
    <row r="45" spans="3:6" x14ac:dyDescent="0.25">
      <c r="C45" s="74"/>
      <c r="F45" s="138"/>
    </row>
    <row r="46" spans="3:6" x14ac:dyDescent="0.25">
      <c r="C46" s="74"/>
      <c r="F46" s="138"/>
    </row>
    <row r="47" spans="3:6" x14ac:dyDescent="0.25">
      <c r="C47" s="74"/>
      <c r="F47" s="138"/>
    </row>
    <row r="48" spans="3:6" x14ac:dyDescent="0.25">
      <c r="C48" s="74"/>
      <c r="F48" s="138"/>
    </row>
    <row r="49" spans="3:6" x14ac:dyDescent="0.25">
      <c r="C49" s="74"/>
      <c r="F49" s="138"/>
    </row>
    <row r="50" spans="3:6" x14ac:dyDescent="0.25">
      <c r="C50" s="74"/>
      <c r="F50" s="138"/>
    </row>
    <row r="51" spans="3:6" x14ac:dyDescent="0.25">
      <c r="F51" s="141"/>
    </row>
    <row r="52" spans="3:6" x14ac:dyDescent="0.25">
      <c r="F52" s="141"/>
    </row>
  </sheetData>
  <autoFilter ref="A7:D28"/>
  <mergeCells count="4">
    <mergeCell ref="A1:D1"/>
    <mergeCell ref="A2:A6"/>
    <mergeCell ref="C2:C6"/>
    <mergeCell ref="D3:D6"/>
  </mergeCells>
  <dataValidations count="2">
    <dataValidation type="list" allowBlank="1" showInputMessage="1" showErrorMessage="1" sqref="B7:B13 B15:B28">
      <formula1>$B$3:$B$6</formula1>
    </dataValidation>
    <dataValidation type="list" allowBlank="1" showInputMessage="1" showErrorMessage="1" sqref="B14:D14">
      <formula1>#REF!</formula1>
    </dataValidation>
  </dataValidations>
  <pageMargins left="0.70866141732283472" right="0.70866141732283472" top="0.74803149606299213" bottom="0.74803149606299213" header="0.31496062992125984" footer="0.31496062992125984"/>
  <pageSetup paperSize="9" scale="68" fitToHeight="3" orientation="landscape" r:id="rId1"/>
  <headerFooter>
    <oddFooter>&amp;C&amp;"Times New Roman,обычный"&amp;8Исходные данные и оценка показателя 1.1&amp;R&amp;8&amp;P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50"/>
  <sheetViews>
    <sheetView zoomScaleNormal="100" zoomScaleSheetLayoutView="80" workbookViewId="0">
      <selection sqref="A1:D1"/>
    </sheetView>
  </sheetViews>
  <sheetFormatPr defaultColWidth="8.85546875" defaultRowHeight="15" x14ac:dyDescent="0.25"/>
  <cols>
    <col min="1" max="1" width="19.42578125" style="3" customWidth="1"/>
    <col min="2" max="2" width="54.7109375" style="22" customWidth="1"/>
    <col min="3" max="3" width="98.28515625" style="3" customWidth="1"/>
    <col min="4" max="4" width="10.28515625" style="3" customWidth="1"/>
    <col min="5" max="5" width="16.42578125" style="9" customWidth="1"/>
    <col min="6" max="6" width="10.7109375" style="9" customWidth="1"/>
    <col min="7" max="16384" width="8.85546875" style="9"/>
  </cols>
  <sheetData>
    <row r="1" spans="1:7" s="1" customFormat="1" ht="41.25" customHeight="1" x14ac:dyDescent="0.2">
      <c r="A1" s="693" t="str">
        <f>"Мониторинг бюджетных данных по вопросу "&amp;Методика!B80</f>
        <v>Мониторинг бюджетных данных по вопросу Доля муниципальных казённых,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бюджетных и автономных учреждений МО.</v>
      </c>
      <c r="B1" s="693"/>
      <c r="C1" s="693"/>
      <c r="D1" s="693"/>
    </row>
    <row r="2" spans="1:7" ht="78.75" customHeight="1" x14ac:dyDescent="0.25">
      <c r="A2" s="669" t="s">
        <v>86</v>
      </c>
      <c r="B2" s="294" t="str">
        <f>Методика!$B$80</f>
        <v>Доля муниципальных казённых,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бюджетных и автономных учреждений МО.</v>
      </c>
      <c r="C2" s="669" t="s">
        <v>344</v>
      </c>
      <c r="D2" s="294" t="s">
        <v>355</v>
      </c>
    </row>
    <row r="3" spans="1:7" ht="15.75" customHeight="1" x14ac:dyDescent="0.25">
      <c r="A3" s="672"/>
      <c r="B3" s="33">
        <f>Методика!$B$81</f>
        <v>1</v>
      </c>
      <c r="C3" s="669"/>
      <c r="D3" s="669" t="s">
        <v>9</v>
      </c>
    </row>
    <row r="4" spans="1:7" ht="15.75" customHeight="1" x14ac:dyDescent="0.25">
      <c r="A4" s="672"/>
      <c r="B4" s="20" t="str">
        <f>Методика!$B$82</f>
        <v>95% и более</v>
      </c>
      <c r="C4" s="669"/>
      <c r="D4" s="669"/>
    </row>
    <row r="5" spans="1:7" ht="15.75" customHeight="1" x14ac:dyDescent="0.25">
      <c r="A5" s="672"/>
      <c r="B5" s="20" t="str">
        <f>Методика!$B$83</f>
        <v>85% и более</v>
      </c>
      <c r="C5" s="669"/>
      <c r="D5" s="669"/>
    </row>
    <row r="6" spans="1:7" ht="15.75" customHeight="1" x14ac:dyDescent="0.25">
      <c r="A6" s="672"/>
      <c r="B6" s="20" t="str">
        <f>Методика!$B$84</f>
        <v>Менее 85%</v>
      </c>
      <c r="C6" s="669"/>
      <c r="D6" s="669"/>
    </row>
    <row r="7" spans="1:7" s="13" customFormat="1" ht="21" hidden="1" x14ac:dyDescent="0.25">
      <c r="A7" s="169" t="s">
        <v>459</v>
      </c>
      <c r="B7" s="167"/>
      <c r="C7" s="169"/>
      <c r="D7" s="169"/>
    </row>
    <row r="8" spans="1:7" s="18" customFormat="1" ht="15" customHeight="1" x14ac:dyDescent="0.25">
      <c r="A8" s="250" t="s">
        <v>27</v>
      </c>
      <c r="B8" s="251">
        <v>1</v>
      </c>
      <c r="C8" s="244"/>
      <c r="D8" s="246">
        <f t="shared" ref="D8:D13" si="0">IF(B8=$B$3,4,IF(B8=$B$4,2,IF(B8=$B$5,1,0)))</f>
        <v>4</v>
      </c>
      <c r="E8" s="138"/>
      <c r="F8" s="140"/>
      <c r="G8" s="140"/>
    </row>
    <row r="9" spans="1:7" s="13" customFormat="1" ht="15" customHeight="1" x14ac:dyDescent="0.25">
      <c r="A9" s="250" t="s">
        <v>28</v>
      </c>
      <c r="B9" s="251">
        <v>1</v>
      </c>
      <c r="C9" s="244"/>
      <c r="D9" s="246">
        <f t="shared" si="0"/>
        <v>4</v>
      </c>
      <c r="E9" s="358"/>
      <c r="F9" s="106"/>
      <c r="G9" s="106"/>
    </row>
    <row r="10" spans="1:7" s="19" customFormat="1" ht="15" customHeight="1" x14ac:dyDescent="0.25">
      <c r="A10" s="250" t="s">
        <v>29</v>
      </c>
      <c r="B10" s="251">
        <v>1</v>
      </c>
      <c r="C10" s="244"/>
      <c r="D10" s="246">
        <f t="shared" si="0"/>
        <v>4</v>
      </c>
      <c r="E10" s="138"/>
      <c r="F10" s="107"/>
      <c r="G10" s="107"/>
    </row>
    <row r="11" spans="1:7" s="18" customFormat="1" ht="15" customHeight="1" x14ac:dyDescent="0.25">
      <c r="A11" s="250" t="s">
        <v>30</v>
      </c>
      <c r="B11" s="251">
        <v>1</v>
      </c>
      <c r="C11" s="247"/>
      <c r="D11" s="246">
        <f t="shared" si="0"/>
        <v>4</v>
      </c>
      <c r="E11" s="138"/>
      <c r="F11" s="140"/>
      <c r="G11" s="140"/>
    </row>
    <row r="12" spans="1:7" s="10" customFormat="1" ht="15" customHeight="1" x14ac:dyDescent="0.25">
      <c r="A12" s="250" t="s">
        <v>31</v>
      </c>
      <c r="B12" s="251">
        <v>1</v>
      </c>
      <c r="C12" s="247"/>
      <c r="D12" s="246">
        <f t="shared" si="0"/>
        <v>4</v>
      </c>
      <c r="E12" s="138"/>
      <c r="F12" s="139"/>
      <c r="G12" s="139"/>
    </row>
    <row r="13" spans="1:7" s="13" customFormat="1" ht="15" customHeight="1" x14ac:dyDescent="0.25">
      <c r="A13" s="250" t="s">
        <v>32</v>
      </c>
      <c r="B13" s="251">
        <v>1</v>
      </c>
      <c r="C13" s="244"/>
      <c r="D13" s="246">
        <f t="shared" si="0"/>
        <v>4</v>
      </c>
      <c r="E13" s="138"/>
      <c r="F13" s="106"/>
      <c r="G13" s="106"/>
    </row>
    <row r="14" spans="1:7" s="13" customFormat="1" ht="15" hidden="1" customHeight="1" x14ac:dyDescent="0.25">
      <c r="A14" s="178" t="s">
        <v>26</v>
      </c>
      <c r="B14" s="88"/>
      <c r="C14" s="178"/>
      <c r="D14" s="178"/>
      <c r="E14" s="138"/>
      <c r="F14" s="106"/>
      <c r="G14" s="106"/>
    </row>
    <row r="15" spans="1:7" s="18" customFormat="1" ht="35.25" customHeight="1" x14ac:dyDescent="0.25">
      <c r="A15" s="250" t="s">
        <v>33</v>
      </c>
      <c r="B15" s="251" t="s">
        <v>52</v>
      </c>
      <c r="C15" s="245" t="s">
        <v>504</v>
      </c>
      <c r="D15" s="246">
        <f t="shared" ref="D15:D28" si="1">IF(B15=$B$3,4,IF(B15=$B$4,2,IF(B15=$B$5,1,0)))</f>
        <v>0</v>
      </c>
      <c r="E15" s="138"/>
      <c r="F15" s="140"/>
      <c r="G15" s="140"/>
    </row>
    <row r="16" spans="1:7" ht="15" customHeight="1" x14ac:dyDescent="0.25">
      <c r="A16" s="250" t="s">
        <v>34</v>
      </c>
      <c r="B16" s="251" t="s">
        <v>50</v>
      </c>
      <c r="C16" s="244" t="s">
        <v>503</v>
      </c>
      <c r="D16" s="246">
        <f t="shared" si="1"/>
        <v>2</v>
      </c>
      <c r="E16" s="138"/>
      <c r="F16" s="141"/>
      <c r="G16" s="141"/>
    </row>
    <row r="17" spans="1:7" ht="15" customHeight="1" x14ac:dyDescent="0.25">
      <c r="A17" s="250" t="s">
        <v>35</v>
      </c>
      <c r="B17" s="251">
        <v>1</v>
      </c>
      <c r="C17" s="244"/>
      <c r="D17" s="246">
        <f t="shared" si="1"/>
        <v>4</v>
      </c>
      <c r="E17" s="138"/>
      <c r="F17" s="141"/>
      <c r="G17" s="141"/>
    </row>
    <row r="18" spans="1:7" ht="15" customHeight="1" x14ac:dyDescent="0.25">
      <c r="A18" s="250" t="s">
        <v>36</v>
      </c>
      <c r="B18" s="251">
        <v>1</v>
      </c>
      <c r="C18" s="244"/>
      <c r="D18" s="246">
        <f t="shared" si="1"/>
        <v>4</v>
      </c>
      <c r="E18" s="138"/>
      <c r="F18" s="141"/>
      <c r="G18" s="141"/>
    </row>
    <row r="19" spans="1:7" ht="15" customHeight="1" x14ac:dyDescent="0.25">
      <c r="A19" s="250" t="s">
        <v>37</v>
      </c>
      <c r="B19" s="251">
        <v>1</v>
      </c>
      <c r="C19" s="244"/>
      <c r="D19" s="246">
        <f t="shared" si="1"/>
        <v>4</v>
      </c>
      <c r="E19" s="138"/>
      <c r="F19" s="138"/>
      <c r="G19" s="141"/>
    </row>
    <row r="20" spans="1:7" x14ac:dyDescent="0.25">
      <c r="A20" s="250" t="s">
        <v>38</v>
      </c>
      <c r="B20" s="251">
        <v>1</v>
      </c>
      <c r="C20" s="245"/>
      <c r="D20" s="246">
        <f t="shared" si="1"/>
        <v>4</v>
      </c>
      <c r="E20" s="138"/>
      <c r="F20" s="141"/>
      <c r="G20" s="141"/>
    </row>
    <row r="21" spans="1:7" ht="15" customHeight="1" x14ac:dyDescent="0.25">
      <c r="A21" s="250" t="s">
        <v>39</v>
      </c>
      <c r="B21" s="251">
        <v>1</v>
      </c>
      <c r="C21" s="244"/>
      <c r="D21" s="246">
        <f t="shared" si="1"/>
        <v>4</v>
      </c>
      <c r="E21" s="138"/>
      <c r="F21" s="141"/>
      <c r="G21" s="141"/>
    </row>
    <row r="22" spans="1:7" ht="15" customHeight="1" x14ac:dyDescent="0.25">
      <c r="A22" s="250" t="s">
        <v>40</v>
      </c>
      <c r="B22" s="251">
        <v>1</v>
      </c>
      <c r="C22" s="244"/>
      <c r="D22" s="246">
        <f t="shared" si="1"/>
        <v>4</v>
      </c>
      <c r="E22" s="138"/>
      <c r="F22" s="141"/>
      <c r="G22" s="141"/>
    </row>
    <row r="23" spans="1:7" ht="15" customHeight="1" x14ac:dyDescent="0.25">
      <c r="A23" s="250" t="s">
        <v>41</v>
      </c>
      <c r="B23" s="251">
        <v>1</v>
      </c>
      <c r="C23" s="244"/>
      <c r="D23" s="246">
        <f t="shared" si="1"/>
        <v>4</v>
      </c>
      <c r="E23" s="138"/>
      <c r="F23" s="141"/>
      <c r="G23" s="141"/>
    </row>
    <row r="24" spans="1:7" x14ac:dyDescent="0.25">
      <c r="A24" s="250" t="s">
        <v>42</v>
      </c>
      <c r="B24" s="251" t="s">
        <v>50</v>
      </c>
      <c r="C24" s="247">
        <v>1102083022</v>
      </c>
      <c r="D24" s="246">
        <f t="shared" si="1"/>
        <v>2</v>
      </c>
      <c r="E24" s="138"/>
      <c r="F24" s="141"/>
      <c r="G24" s="141"/>
    </row>
    <row r="25" spans="1:7" s="8" customFormat="1" ht="15" customHeight="1" x14ac:dyDescent="0.25">
      <c r="A25" s="250" t="s">
        <v>43</v>
      </c>
      <c r="B25" s="251">
        <v>1</v>
      </c>
      <c r="C25" s="245"/>
      <c r="D25" s="246">
        <f t="shared" si="1"/>
        <v>4</v>
      </c>
      <c r="E25" s="138"/>
      <c r="F25" s="143"/>
      <c r="G25" s="143"/>
    </row>
    <row r="26" spans="1:7" ht="15" customHeight="1" x14ac:dyDescent="0.25">
      <c r="A26" s="250" t="s">
        <v>44</v>
      </c>
      <c r="B26" s="251">
        <v>1</v>
      </c>
      <c r="C26" s="244"/>
      <c r="D26" s="246">
        <f t="shared" si="1"/>
        <v>4</v>
      </c>
      <c r="E26" s="138"/>
      <c r="F26" s="141"/>
      <c r="G26" s="141"/>
    </row>
    <row r="27" spans="1:7" ht="15" customHeight="1" x14ac:dyDescent="0.25">
      <c r="A27" s="250" t="s">
        <v>45</v>
      </c>
      <c r="B27" s="251">
        <v>1</v>
      </c>
      <c r="C27" s="244"/>
      <c r="D27" s="246">
        <f t="shared" si="1"/>
        <v>4</v>
      </c>
      <c r="E27" s="138"/>
      <c r="F27" s="141"/>
      <c r="G27" s="141"/>
    </row>
    <row r="28" spans="1:7" ht="15" customHeight="1" x14ac:dyDescent="0.25">
      <c r="A28" s="250" t="s">
        <v>46</v>
      </c>
      <c r="B28" s="251">
        <v>1</v>
      </c>
      <c r="C28" s="247"/>
      <c r="D28" s="246">
        <f t="shared" si="1"/>
        <v>4</v>
      </c>
      <c r="E28" s="138"/>
      <c r="F28" s="141"/>
      <c r="G28" s="141"/>
    </row>
    <row r="29" spans="1:7" x14ac:dyDescent="0.25">
      <c r="E29" s="138"/>
      <c r="F29" s="141"/>
      <c r="G29" s="141"/>
    </row>
    <row r="30" spans="1:7" x14ac:dyDescent="0.25">
      <c r="E30" s="141"/>
      <c r="F30" s="141"/>
      <c r="G30" s="141"/>
    </row>
    <row r="31" spans="1:7" x14ac:dyDescent="0.25">
      <c r="C31" s="74"/>
      <c r="E31" s="141"/>
      <c r="F31" s="141"/>
      <c r="G31" s="141"/>
    </row>
    <row r="32" spans="1:7" x14ac:dyDescent="0.25">
      <c r="C32" s="74"/>
      <c r="E32" s="141"/>
      <c r="F32" s="141"/>
      <c r="G32" s="141"/>
    </row>
    <row r="33" spans="3:3" x14ac:dyDescent="0.25">
      <c r="C33" s="74"/>
    </row>
    <row r="34" spans="3:3" x14ac:dyDescent="0.25">
      <c r="C34" s="74"/>
    </row>
    <row r="35" spans="3:3" x14ac:dyDescent="0.25">
      <c r="C35" s="74"/>
    </row>
    <row r="36" spans="3:3" x14ac:dyDescent="0.25">
      <c r="C36" s="74"/>
    </row>
    <row r="37" spans="3:3" x14ac:dyDescent="0.25">
      <c r="C37" s="74"/>
    </row>
    <row r="38" spans="3:3" x14ac:dyDescent="0.25">
      <c r="C38" s="74"/>
    </row>
    <row r="39" spans="3:3" x14ac:dyDescent="0.25">
      <c r="C39" s="74"/>
    </row>
    <row r="40" spans="3:3" x14ac:dyDescent="0.25">
      <c r="C40" s="74"/>
    </row>
    <row r="41" spans="3:3" x14ac:dyDescent="0.25">
      <c r="C41" s="74"/>
    </row>
    <row r="42" spans="3:3" x14ac:dyDescent="0.25">
      <c r="C42" s="74"/>
    </row>
    <row r="43" spans="3:3" x14ac:dyDescent="0.25">
      <c r="C43" s="74"/>
    </row>
    <row r="44" spans="3:3" x14ac:dyDescent="0.25">
      <c r="C44" s="74"/>
    </row>
    <row r="45" spans="3:3" x14ac:dyDescent="0.25">
      <c r="C45" s="74"/>
    </row>
    <row r="46" spans="3:3" x14ac:dyDescent="0.25">
      <c r="C46" s="74"/>
    </row>
    <row r="47" spans="3:3" x14ac:dyDescent="0.25">
      <c r="C47" s="74"/>
    </row>
    <row r="48" spans="3:3" x14ac:dyDescent="0.25">
      <c r="C48" s="74"/>
    </row>
    <row r="49" spans="3:3" x14ac:dyDescent="0.25">
      <c r="C49" s="74"/>
    </row>
    <row r="50" spans="3:3" x14ac:dyDescent="0.25">
      <c r="C50" s="74"/>
    </row>
  </sheetData>
  <autoFilter ref="A7:D28"/>
  <mergeCells count="4">
    <mergeCell ref="A1:D1"/>
    <mergeCell ref="A2:A6"/>
    <mergeCell ref="C2:C6"/>
    <mergeCell ref="D3:D6"/>
  </mergeCells>
  <dataValidations count="2">
    <dataValidation type="list" allowBlank="1" showInputMessage="1" showErrorMessage="1" sqref="B14:C14">
      <formula1>#REF!</formula1>
    </dataValidation>
    <dataValidation type="list" allowBlank="1" showInputMessage="1" showErrorMessage="1" sqref="B7:B13 B15:B28">
      <formula1>$B$3:$B$6</formula1>
    </dataValidation>
  </dataValidations>
  <pageMargins left="0.70866141732283472" right="0.70866141732283472" top="0.74803149606299213" bottom="0.74803149606299213" header="0.31496062992125984" footer="0.31496062992125984"/>
  <pageSetup paperSize="9" scale="68" fitToHeight="3" orientation="landscape" r:id="rId1"/>
  <headerFooter>
    <oddFooter>&amp;C&amp;"Times New Roman,обычный"&amp;8Исходные данные и оценка показателя 1.1&amp;R&amp;8&amp;P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50"/>
  <sheetViews>
    <sheetView topLeftCell="A4" zoomScale="115" zoomScaleNormal="115" zoomScaleSheetLayoutView="100" workbookViewId="0">
      <selection sqref="A1:U1"/>
    </sheetView>
  </sheetViews>
  <sheetFormatPr defaultColWidth="8.85546875" defaultRowHeight="11.25" x14ac:dyDescent="0.2"/>
  <cols>
    <col min="1" max="1" width="19.42578125" style="38" customWidth="1"/>
    <col min="2" max="2" width="35.140625" style="41" customWidth="1"/>
    <col min="3" max="3" width="6.28515625" style="44" customWidth="1"/>
    <col min="4" max="5" width="6.7109375" style="41" customWidth="1"/>
    <col min="6" max="6" width="6.7109375" style="43" customWidth="1"/>
    <col min="7" max="7" width="14.140625" style="41" customWidth="1"/>
    <col min="8" max="8" width="11.7109375" style="41" customWidth="1"/>
    <col min="9" max="10" width="10.7109375" style="42" customWidth="1"/>
    <col min="11" max="11" width="6.42578125" style="40" customWidth="1"/>
    <col min="12" max="12" width="7.7109375" style="38" customWidth="1"/>
    <col min="13" max="13" width="6.42578125" style="39" customWidth="1"/>
    <col min="14" max="14" width="7.85546875" style="38" customWidth="1"/>
    <col min="15" max="15" width="6.7109375" style="38" customWidth="1"/>
    <col min="16" max="16" width="9.7109375" style="38" customWidth="1"/>
    <col min="17" max="17" width="6.7109375" style="38" customWidth="1"/>
    <col min="18" max="18" width="8.42578125" style="38" customWidth="1"/>
    <col min="19" max="19" width="9.28515625" style="38" customWidth="1"/>
    <col min="20" max="20" width="8.7109375" style="38" customWidth="1"/>
    <col min="21" max="21" width="8.140625" style="41" customWidth="1"/>
    <col min="22" max="16384" width="8.85546875" style="38"/>
  </cols>
  <sheetData>
    <row r="1" spans="1:23" ht="26.25" customHeight="1" x14ac:dyDescent="0.2">
      <c r="A1" s="680" t="str">
        <f>"Мониторинг бюджетных данных по вопросу "&amp;Методика!B87</f>
        <v>Мониторинг бюджетных данных по вопросу Опубликован ли в сети Интернет бюджет для граждан, разработанный на основе Годового отчёта об исполнении бюджета (проекта Годового отчёта об исполнении бюджета)?</v>
      </c>
      <c r="B1" s="680"/>
      <c r="C1" s="680"/>
      <c r="D1" s="680"/>
      <c r="E1" s="680"/>
      <c r="F1" s="680"/>
      <c r="G1" s="680"/>
      <c r="H1" s="680"/>
      <c r="I1" s="680"/>
      <c r="J1" s="680"/>
      <c r="K1" s="680"/>
      <c r="L1" s="680"/>
      <c r="M1" s="680"/>
      <c r="N1" s="680"/>
      <c r="O1" s="680"/>
      <c r="P1" s="680"/>
      <c r="Q1" s="680"/>
      <c r="R1" s="680"/>
      <c r="S1" s="680"/>
      <c r="T1" s="680"/>
      <c r="U1" s="680"/>
    </row>
    <row r="2" spans="1:23" s="30" customFormat="1" ht="164.25" customHeight="1" x14ac:dyDescent="0.25">
      <c r="A2" s="692" t="str">
        <f>Методика!$B$88</f>
        <v>В целях проведения мониторинга бюджетных данных в качестве бюджета для граждан учитывается обязательная публикация на сайте (портале) МО информации в форме брошюры (презентации) на основе Годового отчёта об исполнении бюджета. Положительным фактором является также публикация на сайте (портале) МО информации в форме брошюры (презентации) на основе проекта Годового отчёта об исполнении бюджета, но оцениваемой в рамках установленных баллов.
1. В составе сведений, как минимум, должны быть представлены:
а) исполнение плана по доходам бюджета;
б) исполнение плана по расходам бюджета.
2. Также для максимальной оценки в составе сведений должны быть представлены:
а) для видов доходов и расходов, по которым отклонение составляет 10 % и более - причины невыполнения плана;
б) полученный результат (эффект) от реализации значимых проектов;
в) контактная информация, которую граждане могут использовать для дальнейшего обсуждения Годового отчёта об исполнении бюджета (проекта Годового отчёта об исполнении бюджета).
Сроки публикации бюджета для граждан, разработанного на основе:
- Годового отчёта об исполнении бюджета - не позднее 14 календарных дней со дня его утверждения.
- проекта Годового отчёта об исполнении бюджета - за 7 календарных дней до проведения публичных слушаний. Сохраняться бюджет для граждан, разработанный на основе Годового отчёта об исполнении бюджета (проекта Годового отчёта об исполнении бюджета), должен, как минимум, до принятия бюджета на очередной год. В случае установления факта нарушения указанных сроков применяется понижающий коэффициент за несоблюдение сроков обеспечения доступа к бюджетным данным. В случае, если на момент проведения мониторинга бюджет для граждан, разработанный на основе Годового отчёта об исполнении бюджета (проекта Годового отчёта об исполнении бюджета), не обнаружен, открытость бюджетных данных по данному вопросу принимает значение 0 баллов.</v>
      </c>
      <c r="B2" s="692"/>
      <c r="C2" s="692"/>
      <c r="D2" s="692"/>
      <c r="E2" s="692"/>
      <c r="F2" s="692"/>
      <c r="G2" s="692"/>
      <c r="H2" s="692"/>
      <c r="I2" s="692"/>
      <c r="J2" s="692"/>
      <c r="K2" s="692"/>
      <c r="L2" s="692"/>
      <c r="M2" s="692"/>
      <c r="N2" s="692"/>
      <c r="O2" s="692"/>
      <c r="P2" s="692"/>
      <c r="Q2" s="692"/>
      <c r="R2" s="692"/>
      <c r="S2" s="692"/>
      <c r="T2" s="692"/>
      <c r="U2" s="692"/>
    </row>
    <row r="3" spans="1:23" ht="51.75" customHeight="1" x14ac:dyDescent="0.2">
      <c r="A3" s="657" t="s">
        <v>95</v>
      </c>
      <c r="B3" s="63" t="str">
        <f>Методика!$B$87</f>
        <v>Опубликован ли в сети Интернет бюджет для граждан, разработанный на основе Годового отчёта об исполнении бюджета (проекта Годового отчёта об исполнении бюджета)?</v>
      </c>
      <c r="C3" s="670" t="s">
        <v>356</v>
      </c>
      <c r="D3" s="684"/>
      <c r="E3" s="684"/>
      <c r="F3" s="684"/>
      <c r="G3" s="664" t="s">
        <v>345</v>
      </c>
      <c r="H3" s="696" t="s">
        <v>92</v>
      </c>
      <c r="I3" s="697"/>
      <c r="J3" s="698"/>
      <c r="K3" s="673" t="s">
        <v>520</v>
      </c>
      <c r="L3" s="681"/>
      <c r="M3" s="681"/>
      <c r="N3" s="681"/>
      <c r="O3" s="681"/>
      <c r="P3" s="681"/>
      <c r="Q3" s="681"/>
      <c r="R3" s="681"/>
      <c r="S3" s="681"/>
      <c r="T3" s="681"/>
      <c r="U3" s="657" t="s">
        <v>3</v>
      </c>
    </row>
    <row r="4" spans="1:23" s="50" customFormat="1" ht="37.5" customHeight="1" x14ac:dyDescent="0.2">
      <c r="A4" s="665"/>
      <c r="B4" s="60" t="str">
        <f>Методика!$B$89</f>
        <v>Да, опубликован и соблюдены условия максимальной оценки</v>
      </c>
      <c r="C4" s="682" t="s">
        <v>9</v>
      </c>
      <c r="D4" s="669" t="s">
        <v>98</v>
      </c>
      <c r="E4" s="669" t="s">
        <v>99</v>
      </c>
      <c r="F4" s="683" t="s">
        <v>8</v>
      </c>
      <c r="G4" s="694"/>
      <c r="H4" s="704" t="s">
        <v>499</v>
      </c>
      <c r="I4" s="678" t="s">
        <v>338</v>
      </c>
      <c r="J4" s="678" t="s">
        <v>89</v>
      </c>
      <c r="K4" s="699" t="s">
        <v>110</v>
      </c>
      <c r="L4" s="700"/>
      <c r="M4" s="699" t="s">
        <v>111</v>
      </c>
      <c r="N4" s="700"/>
      <c r="O4" s="699" t="s">
        <v>509</v>
      </c>
      <c r="P4" s="700"/>
      <c r="Q4" s="703" t="s">
        <v>112</v>
      </c>
      <c r="R4" s="700"/>
      <c r="S4" s="699" t="s">
        <v>500</v>
      </c>
      <c r="T4" s="700"/>
      <c r="U4" s="658"/>
    </row>
    <row r="5" spans="1:23" s="50" customFormat="1" ht="38.25" customHeight="1" x14ac:dyDescent="0.2">
      <c r="A5" s="665"/>
      <c r="B5" s="60" t="str">
        <f>Методика!$B$90</f>
        <v>Да, опубликован, но не соблюдены условия максимальной оценки</v>
      </c>
      <c r="C5" s="682"/>
      <c r="D5" s="669"/>
      <c r="E5" s="669"/>
      <c r="F5" s="683"/>
      <c r="G5" s="694"/>
      <c r="H5" s="705"/>
      <c r="I5" s="678"/>
      <c r="J5" s="678"/>
      <c r="K5" s="701"/>
      <c r="L5" s="702"/>
      <c r="M5" s="701"/>
      <c r="N5" s="702"/>
      <c r="O5" s="701"/>
      <c r="P5" s="702"/>
      <c r="Q5" s="701"/>
      <c r="R5" s="702"/>
      <c r="S5" s="701"/>
      <c r="T5" s="702"/>
      <c r="U5" s="658"/>
    </row>
    <row r="6" spans="1:23" s="50" customFormat="1" ht="24.75" customHeight="1" x14ac:dyDescent="0.2">
      <c r="A6" s="666"/>
      <c r="B6" s="60" t="str">
        <f>Методика!$B$91</f>
        <v>Нет, не опубликован или не отвечает требованиям</v>
      </c>
      <c r="C6" s="682"/>
      <c r="D6" s="669"/>
      <c r="E6" s="669"/>
      <c r="F6" s="683"/>
      <c r="G6" s="695"/>
      <c r="H6" s="706"/>
      <c r="I6" s="672"/>
      <c r="J6" s="672"/>
      <c r="K6" s="61" t="s">
        <v>88</v>
      </c>
      <c r="L6" s="61" t="s">
        <v>87</v>
      </c>
      <c r="M6" s="61" t="s">
        <v>88</v>
      </c>
      <c r="N6" s="61" t="s">
        <v>87</v>
      </c>
      <c r="O6" s="61" t="s">
        <v>88</v>
      </c>
      <c r="P6" s="61" t="s">
        <v>87</v>
      </c>
      <c r="Q6" s="61" t="s">
        <v>88</v>
      </c>
      <c r="R6" s="61" t="s">
        <v>87</v>
      </c>
      <c r="S6" s="61" t="s">
        <v>88</v>
      </c>
      <c r="T6" s="61" t="s">
        <v>87</v>
      </c>
      <c r="U6" s="659"/>
    </row>
    <row r="7" spans="1:23" s="50" customFormat="1" ht="21" hidden="1" x14ac:dyDescent="0.2">
      <c r="A7" s="11" t="s">
        <v>459</v>
      </c>
      <c r="B7" s="56"/>
      <c r="C7" s="59"/>
      <c r="D7" s="53"/>
      <c r="E7" s="53"/>
      <c r="F7" s="58"/>
      <c r="G7" s="57"/>
      <c r="H7" s="56"/>
      <c r="I7" s="55"/>
      <c r="J7" s="55"/>
      <c r="K7" s="54"/>
      <c r="L7" s="53"/>
      <c r="M7" s="17"/>
      <c r="N7" s="53"/>
      <c r="O7" s="53"/>
      <c r="P7" s="53"/>
      <c r="Q7" s="53"/>
      <c r="R7" s="53"/>
      <c r="S7" s="53"/>
      <c r="T7" s="53"/>
      <c r="U7" s="56"/>
    </row>
    <row r="8" spans="1:23" s="50" customFormat="1" ht="15" customHeight="1" x14ac:dyDescent="0.2">
      <c r="A8" s="250" t="s">
        <v>27</v>
      </c>
      <c r="B8" s="247" t="s">
        <v>129</v>
      </c>
      <c r="C8" s="282">
        <f t="shared" ref="C8:C13" si="0">IF(B8=$B$4,3,IF(B8=$B$5,1,0))</f>
        <v>1</v>
      </c>
      <c r="D8" s="462"/>
      <c r="E8" s="462"/>
      <c r="F8" s="463">
        <f t="shared" ref="F8:F13" si="1">C8*(1-D8)*(1-E8)</f>
        <v>1</v>
      </c>
      <c r="G8" s="568" t="s">
        <v>510</v>
      </c>
      <c r="H8" s="457">
        <v>45545</v>
      </c>
      <c r="I8" s="458">
        <v>45547</v>
      </c>
      <c r="J8" s="246"/>
      <c r="K8" s="246" t="s">
        <v>130</v>
      </c>
      <c r="L8" s="464"/>
      <c r="M8" s="459" t="s">
        <v>130</v>
      </c>
      <c r="N8" s="464"/>
      <c r="O8" s="460" t="s">
        <v>131</v>
      </c>
      <c r="P8" s="464"/>
      <c r="Q8" s="460" t="s">
        <v>130</v>
      </c>
      <c r="R8" s="464"/>
      <c r="S8" s="460" t="s">
        <v>130</v>
      </c>
      <c r="T8" s="464"/>
      <c r="U8" s="465" t="s">
        <v>508</v>
      </c>
      <c r="V8" s="156"/>
    </row>
    <row r="9" spans="1:23" s="50" customFormat="1" ht="13.5" customHeight="1" x14ac:dyDescent="0.2">
      <c r="A9" s="250" t="s">
        <v>28</v>
      </c>
      <c r="B9" s="247" t="s">
        <v>128</v>
      </c>
      <c r="C9" s="282">
        <f t="shared" si="0"/>
        <v>3</v>
      </c>
      <c r="D9" s="462"/>
      <c r="E9" s="462"/>
      <c r="F9" s="463">
        <f t="shared" si="1"/>
        <v>3</v>
      </c>
      <c r="G9" s="467"/>
      <c r="H9" s="458">
        <v>45443</v>
      </c>
      <c r="I9" s="458">
        <v>45443</v>
      </c>
      <c r="J9" s="458"/>
      <c r="K9" s="246" t="s">
        <v>130</v>
      </c>
      <c r="L9" s="464"/>
      <c r="M9" s="459" t="s">
        <v>130</v>
      </c>
      <c r="N9" s="464"/>
      <c r="O9" s="460" t="s">
        <v>130</v>
      </c>
      <c r="P9" s="464"/>
      <c r="Q9" s="460" t="s">
        <v>130</v>
      </c>
      <c r="R9" s="464"/>
      <c r="S9" s="460" t="s">
        <v>130</v>
      </c>
      <c r="T9" s="464"/>
      <c r="U9" s="466" t="s">
        <v>426</v>
      </c>
      <c r="V9" s="156"/>
    </row>
    <row r="10" spans="1:23" s="50" customFormat="1" ht="15" customHeight="1" x14ac:dyDescent="0.2">
      <c r="A10" s="250" t="s">
        <v>29</v>
      </c>
      <c r="B10" s="247" t="s">
        <v>128</v>
      </c>
      <c r="C10" s="282">
        <f t="shared" si="0"/>
        <v>3</v>
      </c>
      <c r="D10" s="462"/>
      <c r="E10" s="462"/>
      <c r="F10" s="463">
        <f t="shared" si="1"/>
        <v>3</v>
      </c>
      <c r="G10" s="467"/>
      <c r="H10" s="458">
        <v>45441</v>
      </c>
      <c r="I10" s="458">
        <v>45446</v>
      </c>
      <c r="J10" s="246"/>
      <c r="K10" s="246" t="s">
        <v>130</v>
      </c>
      <c r="L10" s="464"/>
      <c r="M10" s="461" t="s">
        <v>130</v>
      </c>
      <c r="N10" s="464"/>
      <c r="O10" s="460" t="s">
        <v>130</v>
      </c>
      <c r="P10" s="464"/>
      <c r="Q10" s="460" t="s">
        <v>130</v>
      </c>
      <c r="R10" s="464"/>
      <c r="S10" s="460" t="s">
        <v>130</v>
      </c>
      <c r="T10" s="464"/>
      <c r="U10" s="466" t="s">
        <v>223</v>
      </c>
      <c r="V10" s="156"/>
    </row>
    <row r="11" spans="1:23" s="87" customFormat="1" ht="15" customHeight="1" x14ac:dyDescent="0.2">
      <c r="A11" s="250" t="s">
        <v>30</v>
      </c>
      <c r="B11" s="247" t="s">
        <v>129</v>
      </c>
      <c r="C11" s="282">
        <f t="shared" si="0"/>
        <v>1</v>
      </c>
      <c r="D11" s="462"/>
      <c r="E11" s="462"/>
      <c r="F11" s="463">
        <f t="shared" si="1"/>
        <v>1</v>
      </c>
      <c r="G11" s="467" t="s">
        <v>510</v>
      </c>
      <c r="H11" s="458">
        <v>45449</v>
      </c>
      <c r="I11" s="458">
        <v>45453</v>
      </c>
      <c r="J11" s="246"/>
      <c r="K11" s="246" t="s">
        <v>130</v>
      </c>
      <c r="L11" s="464"/>
      <c r="M11" s="460" t="s">
        <v>130</v>
      </c>
      <c r="N11" s="464"/>
      <c r="O11" s="460" t="s">
        <v>131</v>
      </c>
      <c r="P11" s="464"/>
      <c r="Q11" s="460" t="s">
        <v>130</v>
      </c>
      <c r="R11" s="464"/>
      <c r="S11" s="460" t="s">
        <v>130</v>
      </c>
      <c r="T11" s="464"/>
      <c r="U11" s="465" t="s">
        <v>335</v>
      </c>
      <c r="V11" s="156"/>
      <c r="W11" s="50"/>
    </row>
    <row r="12" spans="1:23" s="50" customFormat="1" ht="15" customHeight="1" x14ac:dyDescent="0.2">
      <c r="A12" s="250" t="s">
        <v>31</v>
      </c>
      <c r="B12" s="247" t="s">
        <v>128</v>
      </c>
      <c r="C12" s="282">
        <f t="shared" si="0"/>
        <v>3</v>
      </c>
      <c r="D12" s="462"/>
      <c r="E12" s="462"/>
      <c r="F12" s="463">
        <f t="shared" si="1"/>
        <v>3</v>
      </c>
      <c r="G12" s="467"/>
      <c r="H12" s="458">
        <v>45447</v>
      </c>
      <c r="I12" s="458">
        <v>45448</v>
      </c>
      <c r="J12" s="246"/>
      <c r="K12" s="246" t="s">
        <v>130</v>
      </c>
      <c r="L12" s="464"/>
      <c r="M12" s="460" t="s">
        <v>130</v>
      </c>
      <c r="N12" s="464"/>
      <c r="O12" s="460" t="s">
        <v>130</v>
      </c>
      <c r="P12" s="464"/>
      <c r="Q12" s="460" t="s">
        <v>130</v>
      </c>
      <c r="R12" s="464"/>
      <c r="S12" s="460" t="s">
        <v>130</v>
      </c>
      <c r="T12" s="464"/>
      <c r="U12" s="465" t="s">
        <v>228</v>
      </c>
      <c r="V12" s="156"/>
    </row>
    <row r="13" spans="1:23" s="50" customFormat="1" ht="15" customHeight="1" x14ac:dyDescent="0.2">
      <c r="A13" s="250" t="s">
        <v>32</v>
      </c>
      <c r="B13" s="247" t="s">
        <v>129</v>
      </c>
      <c r="C13" s="282">
        <f t="shared" si="0"/>
        <v>1</v>
      </c>
      <c r="D13" s="462"/>
      <c r="E13" s="462"/>
      <c r="F13" s="463">
        <f t="shared" si="1"/>
        <v>1</v>
      </c>
      <c r="G13" s="467" t="s">
        <v>510</v>
      </c>
      <c r="H13" s="458">
        <v>45462</v>
      </c>
      <c r="I13" s="458">
        <v>45464</v>
      </c>
      <c r="J13" s="246"/>
      <c r="K13" s="246" t="s">
        <v>130</v>
      </c>
      <c r="L13" s="464"/>
      <c r="M13" s="460" t="s">
        <v>130</v>
      </c>
      <c r="N13" s="464"/>
      <c r="O13" s="460" t="s">
        <v>131</v>
      </c>
      <c r="P13" s="464"/>
      <c r="Q13" s="460" t="s">
        <v>130</v>
      </c>
      <c r="R13" s="464"/>
      <c r="S13" s="460" t="s">
        <v>130</v>
      </c>
      <c r="T13" s="464"/>
      <c r="U13" s="465" t="s">
        <v>511</v>
      </c>
      <c r="V13" s="156"/>
    </row>
    <row r="14" spans="1:23" s="50" customFormat="1" ht="15" hidden="1" customHeight="1" x14ac:dyDescent="0.2">
      <c r="A14" s="27" t="s">
        <v>26</v>
      </c>
      <c r="B14" s="16"/>
      <c r="C14" s="16"/>
      <c r="D14" s="51"/>
      <c r="E14" s="15"/>
      <c r="F14" s="6"/>
      <c r="G14" s="185"/>
      <c r="H14" s="32"/>
      <c r="I14" s="14"/>
      <c r="J14" s="14"/>
      <c r="K14" s="172"/>
      <c r="L14" s="167"/>
      <c r="M14" s="167"/>
      <c r="N14" s="167"/>
      <c r="O14" s="167"/>
      <c r="P14" s="167"/>
      <c r="Q14" s="167"/>
      <c r="R14" s="167"/>
      <c r="S14" s="167"/>
      <c r="T14" s="167"/>
      <c r="U14" s="71"/>
      <c r="V14" s="156"/>
    </row>
    <row r="15" spans="1:23" s="50" customFormat="1" ht="15" customHeight="1" x14ac:dyDescent="0.2">
      <c r="A15" s="250" t="s">
        <v>33</v>
      </c>
      <c r="B15" s="247" t="s">
        <v>129</v>
      </c>
      <c r="C15" s="282">
        <f>IF(B15=$B$4,3,IF(B15=$B$5,1,0))</f>
        <v>1</v>
      </c>
      <c r="D15" s="462"/>
      <c r="E15" s="462"/>
      <c r="F15" s="463">
        <f t="shared" ref="F15:F28" si="2">C15*(1-D15)*(1-E15)</f>
        <v>1</v>
      </c>
      <c r="G15" s="467" t="s">
        <v>512</v>
      </c>
      <c r="H15" s="457">
        <v>45460</v>
      </c>
      <c r="I15" s="458">
        <v>45460</v>
      </c>
      <c r="J15" s="458"/>
      <c r="K15" s="458" t="s">
        <v>130</v>
      </c>
      <c r="L15" s="464"/>
      <c r="M15" s="460" t="s">
        <v>130</v>
      </c>
      <c r="N15" s="464"/>
      <c r="O15" s="460" t="s">
        <v>131</v>
      </c>
      <c r="P15" s="464"/>
      <c r="Q15" s="460" t="s">
        <v>130</v>
      </c>
      <c r="R15" s="464"/>
      <c r="S15" s="460" t="s">
        <v>130</v>
      </c>
      <c r="T15" s="464"/>
      <c r="U15" s="466" t="s">
        <v>229</v>
      </c>
      <c r="V15" s="156"/>
    </row>
    <row r="16" spans="1:23" s="50" customFormat="1" ht="15" customHeight="1" x14ac:dyDescent="0.2">
      <c r="A16" s="250" t="s">
        <v>34</v>
      </c>
      <c r="B16" s="247" t="s">
        <v>129</v>
      </c>
      <c r="C16" s="282">
        <f>IF(B16=$B$4,3,IF(B16=$B$5,1,0))</f>
        <v>1</v>
      </c>
      <c r="D16" s="462"/>
      <c r="E16" s="462"/>
      <c r="F16" s="463">
        <f t="shared" si="2"/>
        <v>1</v>
      </c>
      <c r="G16" s="467" t="s">
        <v>510</v>
      </c>
      <c r="H16" s="458">
        <v>45453</v>
      </c>
      <c r="I16" s="458">
        <v>45453</v>
      </c>
      <c r="J16" s="458"/>
      <c r="K16" s="246" t="s">
        <v>130</v>
      </c>
      <c r="L16" s="464"/>
      <c r="M16" s="460" t="s">
        <v>130</v>
      </c>
      <c r="N16" s="464"/>
      <c r="O16" s="460" t="s">
        <v>131</v>
      </c>
      <c r="P16" s="464"/>
      <c r="Q16" s="460" t="s">
        <v>130</v>
      </c>
      <c r="R16" s="464"/>
      <c r="S16" s="460" t="s">
        <v>130</v>
      </c>
      <c r="T16" s="464"/>
      <c r="U16" s="466" t="s">
        <v>513</v>
      </c>
      <c r="V16" s="156"/>
    </row>
    <row r="17" spans="1:22" s="50" customFormat="1" ht="15" customHeight="1" x14ac:dyDescent="0.2">
      <c r="A17" s="250" t="s">
        <v>35</v>
      </c>
      <c r="B17" s="247" t="s">
        <v>128</v>
      </c>
      <c r="C17" s="282">
        <f t="shared" ref="C17:C28" si="3">IF(B17=$B$4,3,IF(B17=$B$5,1,0))</f>
        <v>3</v>
      </c>
      <c r="D17" s="462"/>
      <c r="E17" s="462"/>
      <c r="F17" s="463">
        <f t="shared" si="2"/>
        <v>3</v>
      </c>
      <c r="G17" s="467"/>
      <c r="H17" s="458">
        <v>45408</v>
      </c>
      <c r="I17" s="458">
        <v>45415</v>
      </c>
      <c r="J17" s="458"/>
      <c r="K17" s="246" t="s">
        <v>130</v>
      </c>
      <c r="L17" s="464"/>
      <c r="M17" s="460" t="s">
        <v>130</v>
      </c>
      <c r="N17" s="464"/>
      <c r="O17" s="460" t="s">
        <v>130</v>
      </c>
      <c r="P17" s="464"/>
      <c r="Q17" s="460" t="s">
        <v>130</v>
      </c>
      <c r="R17" s="464"/>
      <c r="S17" s="460" t="s">
        <v>130</v>
      </c>
      <c r="T17" s="464"/>
      <c r="U17" s="466" t="s">
        <v>427</v>
      </c>
      <c r="V17" s="156"/>
    </row>
    <row r="18" spans="1:22" s="50" customFormat="1" ht="15" customHeight="1" x14ac:dyDescent="0.2">
      <c r="A18" s="250" t="s">
        <v>36</v>
      </c>
      <c r="B18" s="247" t="s">
        <v>129</v>
      </c>
      <c r="C18" s="282">
        <f>IF(B18=$B$4,3,IF(B18=$B$5,1,0))</f>
        <v>1</v>
      </c>
      <c r="D18" s="462"/>
      <c r="E18" s="462"/>
      <c r="F18" s="463">
        <f t="shared" si="2"/>
        <v>1</v>
      </c>
      <c r="G18" s="467" t="s">
        <v>750</v>
      </c>
      <c r="H18" s="458">
        <v>45485</v>
      </c>
      <c r="I18" s="458">
        <v>45488</v>
      </c>
      <c r="J18" s="458"/>
      <c r="K18" s="246" t="s">
        <v>130</v>
      </c>
      <c r="L18" s="464"/>
      <c r="M18" s="460" t="s">
        <v>130</v>
      </c>
      <c r="N18" s="464"/>
      <c r="O18" s="460" t="s">
        <v>131</v>
      </c>
      <c r="P18" s="464"/>
      <c r="Q18" s="460" t="s">
        <v>131</v>
      </c>
      <c r="R18" s="464"/>
      <c r="S18" s="460" t="s">
        <v>131</v>
      </c>
      <c r="T18" s="464"/>
      <c r="U18" s="466" t="s">
        <v>514</v>
      </c>
      <c r="V18" s="156"/>
    </row>
    <row r="19" spans="1:22" s="50" customFormat="1" ht="15" customHeight="1" x14ac:dyDescent="0.2">
      <c r="A19" s="250" t="s">
        <v>37</v>
      </c>
      <c r="B19" s="247" t="s">
        <v>128</v>
      </c>
      <c r="C19" s="282">
        <f t="shared" si="3"/>
        <v>3</v>
      </c>
      <c r="D19" s="462"/>
      <c r="E19" s="462"/>
      <c r="F19" s="463">
        <f t="shared" si="2"/>
        <v>3</v>
      </c>
      <c r="G19" s="467"/>
      <c r="H19" s="458">
        <v>45469</v>
      </c>
      <c r="I19" s="458">
        <v>45470</v>
      </c>
      <c r="J19" s="458"/>
      <c r="K19" s="246" t="s">
        <v>130</v>
      </c>
      <c r="L19" s="464"/>
      <c r="M19" s="460" t="s">
        <v>130</v>
      </c>
      <c r="N19" s="464"/>
      <c r="O19" s="460" t="s">
        <v>130</v>
      </c>
      <c r="P19" s="464"/>
      <c r="Q19" s="460" t="s">
        <v>130</v>
      </c>
      <c r="R19" s="464"/>
      <c r="S19" s="460" t="s">
        <v>130</v>
      </c>
      <c r="T19" s="464"/>
      <c r="U19" s="466" t="s">
        <v>515</v>
      </c>
      <c r="V19" s="156"/>
    </row>
    <row r="20" spans="1:22" s="50" customFormat="1" ht="15" customHeight="1" x14ac:dyDescent="0.2">
      <c r="A20" s="250" t="s">
        <v>38</v>
      </c>
      <c r="B20" s="276" t="s">
        <v>128</v>
      </c>
      <c r="C20" s="282">
        <f t="shared" si="3"/>
        <v>3</v>
      </c>
      <c r="D20" s="462"/>
      <c r="E20" s="462"/>
      <c r="F20" s="463">
        <f t="shared" si="2"/>
        <v>3</v>
      </c>
      <c r="G20" s="246"/>
      <c r="H20" s="458">
        <v>45541</v>
      </c>
      <c r="I20" s="460">
        <v>45546</v>
      </c>
      <c r="J20" s="458"/>
      <c r="K20" s="460" t="s">
        <v>130</v>
      </c>
      <c r="L20" s="464"/>
      <c r="M20" s="460" t="s">
        <v>130</v>
      </c>
      <c r="N20" s="464"/>
      <c r="O20" s="460" t="s">
        <v>130</v>
      </c>
      <c r="P20" s="464"/>
      <c r="Q20" s="460" t="s">
        <v>130</v>
      </c>
      <c r="R20" s="464"/>
      <c r="S20" s="460" t="s">
        <v>130</v>
      </c>
      <c r="T20" s="464"/>
      <c r="U20" s="465" t="s">
        <v>439</v>
      </c>
      <c r="V20" s="156"/>
    </row>
    <row r="21" spans="1:22" s="50" customFormat="1" ht="15" customHeight="1" x14ac:dyDescent="0.2">
      <c r="A21" s="250" t="s">
        <v>39</v>
      </c>
      <c r="B21" s="247" t="s">
        <v>128</v>
      </c>
      <c r="C21" s="282">
        <f t="shared" si="3"/>
        <v>3</v>
      </c>
      <c r="D21" s="462"/>
      <c r="E21" s="462"/>
      <c r="F21" s="463">
        <f t="shared" si="2"/>
        <v>3</v>
      </c>
      <c r="G21" s="467"/>
      <c r="H21" s="458">
        <v>45457</v>
      </c>
      <c r="I21" s="458">
        <v>45460</v>
      </c>
      <c r="J21" s="458"/>
      <c r="K21" s="460" t="s">
        <v>130</v>
      </c>
      <c r="L21" s="464"/>
      <c r="M21" s="460" t="s">
        <v>130</v>
      </c>
      <c r="N21" s="464"/>
      <c r="O21" s="460" t="s">
        <v>130</v>
      </c>
      <c r="P21" s="464"/>
      <c r="Q21" s="460" t="s">
        <v>130</v>
      </c>
      <c r="R21" s="464"/>
      <c r="S21" s="460" t="s">
        <v>130</v>
      </c>
      <c r="T21" s="464"/>
      <c r="U21" s="465" t="s">
        <v>244</v>
      </c>
      <c r="V21" s="156"/>
    </row>
    <row r="22" spans="1:22" s="50" customFormat="1" ht="15" customHeight="1" x14ac:dyDescent="0.2">
      <c r="A22" s="250" t="s">
        <v>40</v>
      </c>
      <c r="B22" s="276" t="s">
        <v>129</v>
      </c>
      <c r="C22" s="279">
        <f t="shared" si="3"/>
        <v>1</v>
      </c>
      <c r="D22" s="280"/>
      <c r="E22" s="280"/>
      <c r="F22" s="472">
        <f t="shared" si="2"/>
        <v>1</v>
      </c>
      <c r="G22" s="468" t="s">
        <v>517</v>
      </c>
      <c r="H22" s="460">
        <v>45471</v>
      </c>
      <c r="I22" s="460">
        <v>45427</v>
      </c>
      <c r="J22" s="460"/>
      <c r="K22" s="468" t="s">
        <v>130</v>
      </c>
      <c r="L22" s="470"/>
      <c r="M22" s="471" t="s">
        <v>130</v>
      </c>
      <c r="N22" s="470"/>
      <c r="O22" s="471" t="s">
        <v>130</v>
      </c>
      <c r="P22" s="470"/>
      <c r="Q22" s="471" t="s">
        <v>131</v>
      </c>
      <c r="R22" s="464"/>
      <c r="S22" s="460" t="s">
        <v>130</v>
      </c>
      <c r="T22" s="464"/>
      <c r="U22" s="465" t="s">
        <v>516</v>
      </c>
      <c r="V22" s="156"/>
    </row>
    <row r="23" spans="1:22" s="50" customFormat="1" ht="15" customHeight="1" x14ac:dyDescent="0.2">
      <c r="A23" s="271" t="s">
        <v>41</v>
      </c>
      <c r="B23" s="276" t="s">
        <v>128</v>
      </c>
      <c r="C23" s="279">
        <f t="shared" si="3"/>
        <v>3</v>
      </c>
      <c r="D23" s="280"/>
      <c r="E23" s="280"/>
      <c r="F23" s="472">
        <f t="shared" si="2"/>
        <v>3</v>
      </c>
      <c r="G23" s="275"/>
      <c r="H23" s="460">
        <v>45442</v>
      </c>
      <c r="I23" s="460">
        <v>45446</v>
      </c>
      <c r="J23" s="460"/>
      <c r="K23" s="468" t="s">
        <v>130</v>
      </c>
      <c r="L23" s="470"/>
      <c r="M23" s="471" t="s">
        <v>130</v>
      </c>
      <c r="N23" s="470"/>
      <c r="O23" s="471" t="s">
        <v>130</v>
      </c>
      <c r="P23" s="470"/>
      <c r="Q23" s="471" t="s">
        <v>130</v>
      </c>
      <c r="R23" s="470"/>
      <c r="S23" s="471" t="s">
        <v>130</v>
      </c>
      <c r="T23" s="470"/>
      <c r="U23" s="473" t="s">
        <v>518</v>
      </c>
      <c r="V23" s="156"/>
    </row>
    <row r="24" spans="1:22" s="50" customFormat="1" ht="15" customHeight="1" x14ac:dyDescent="0.2">
      <c r="A24" s="271" t="s">
        <v>42</v>
      </c>
      <c r="B24" s="276" t="s">
        <v>128</v>
      </c>
      <c r="C24" s="279">
        <f t="shared" si="3"/>
        <v>3</v>
      </c>
      <c r="D24" s="280"/>
      <c r="E24" s="280"/>
      <c r="F24" s="472">
        <f t="shared" si="2"/>
        <v>3</v>
      </c>
      <c r="G24" s="494"/>
      <c r="H24" s="458">
        <v>45471</v>
      </c>
      <c r="I24" s="458">
        <v>45478</v>
      </c>
      <c r="J24" s="246"/>
      <c r="K24" s="468" t="s">
        <v>130</v>
      </c>
      <c r="L24" s="470"/>
      <c r="M24" s="468" t="s">
        <v>130</v>
      </c>
      <c r="N24" s="470"/>
      <c r="O24" s="468" t="s">
        <v>130</v>
      </c>
      <c r="P24" s="470"/>
      <c r="Q24" s="468" t="s">
        <v>130</v>
      </c>
      <c r="R24" s="470"/>
      <c r="S24" s="468" t="s">
        <v>130</v>
      </c>
      <c r="T24" s="470"/>
      <c r="U24" s="473" t="s">
        <v>429</v>
      </c>
    </row>
    <row r="25" spans="1:22" s="50" customFormat="1" ht="15" customHeight="1" x14ac:dyDescent="0.2">
      <c r="A25" s="478" t="s">
        <v>43</v>
      </c>
      <c r="B25" s="479" t="s">
        <v>79</v>
      </c>
      <c r="C25" s="480">
        <f t="shared" si="3"/>
        <v>0</v>
      </c>
      <c r="D25" s="481"/>
      <c r="E25" s="481"/>
      <c r="F25" s="482">
        <f t="shared" si="2"/>
        <v>0</v>
      </c>
      <c r="G25" s="569" t="s">
        <v>519</v>
      </c>
      <c r="H25" s="483">
        <v>45464</v>
      </c>
      <c r="I25" s="475" t="s">
        <v>132</v>
      </c>
      <c r="J25" s="484"/>
      <c r="K25" s="485"/>
      <c r="L25" s="486"/>
      <c r="M25" s="487"/>
      <c r="N25" s="486"/>
      <c r="O25" s="488"/>
      <c r="P25" s="486"/>
      <c r="Q25" s="489"/>
      <c r="R25" s="486"/>
      <c r="S25" s="490"/>
      <c r="T25" s="491"/>
      <c r="U25" s="476" t="s">
        <v>430</v>
      </c>
      <c r="V25" s="156"/>
    </row>
    <row r="26" spans="1:22" s="50" customFormat="1" ht="15" customHeight="1" x14ac:dyDescent="0.2">
      <c r="A26" s="271" t="s">
        <v>44</v>
      </c>
      <c r="B26" s="276" t="s">
        <v>128</v>
      </c>
      <c r="C26" s="279">
        <f t="shared" si="3"/>
        <v>3</v>
      </c>
      <c r="D26" s="280"/>
      <c r="E26" s="280"/>
      <c r="F26" s="472">
        <f t="shared" si="2"/>
        <v>3</v>
      </c>
      <c r="G26" s="471"/>
      <c r="H26" s="471">
        <v>45492</v>
      </c>
      <c r="I26" s="492">
        <v>45495</v>
      </c>
      <c r="J26" s="275"/>
      <c r="K26" s="275" t="s">
        <v>130</v>
      </c>
      <c r="L26" s="493"/>
      <c r="M26" s="275" t="s">
        <v>130</v>
      </c>
      <c r="N26" s="493"/>
      <c r="O26" s="471" t="s">
        <v>130</v>
      </c>
      <c r="P26" s="493"/>
      <c r="Q26" s="471" t="s">
        <v>130</v>
      </c>
      <c r="R26" s="493"/>
      <c r="S26" s="475" t="s">
        <v>130</v>
      </c>
      <c r="T26" s="493"/>
      <c r="U26" s="476" t="s">
        <v>431</v>
      </c>
      <c r="V26" s="156"/>
    </row>
    <row r="27" spans="1:22" s="50" customFormat="1" ht="15" customHeight="1" x14ac:dyDescent="0.2">
      <c r="A27" s="271" t="s">
        <v>45</v>
      </c>
      <c r="B27" s="276" t="s">
        <v>79</v>
      </c>
      <c r="C27" s="279">
        <f t="shared" si="3"/>
        <v>0</v>
      </c>
      <c r="D27" s="280"/>
      <c r="E27" s="280"/>
      <c r="F27" s="472">
        <f t="shared" si="2"/>
        <v>0</v>
      </c>
      <c r="G27" s="468" t="s">
        <v>519</v>
      </c>
      <c r="H27" s="475">
        <v>45470</v>
      </c>
      <c r="I27" s="475" t="s">
        <v>132</v>
      </c>
      <c r="J27" s="275"/>
      <c r="K27" s="275"/>
      <c r="L27" s="474"/>
      <c r="M27" s="475"/>
      <c r="N27" s="474"/>
      <c r="O27" s="475"/>
      <c r="P27" s="474"/>
      <c r="Q27" s="475"/>
      <c r="R27" s="474"/>
      <c r="S27" s="475"/>
      <c r="T27" s="470"/>
      <c r="U27" s="473" t="s">
        <v>432</v>
      </c>
      <c r="V27" s="156"/>
    </row>
    <row r="28" spans="1:22" s="50" customFormat="1" ht="15" customHeight="1" x14ac:dyDescent="0.2">
      <c r="A28" s="271" t="s">
        <v>46</v>
      </c>
      <c r="B28" s="276" t="s">
        <v>79</v>
      </c>
      <c r="C28" s="279">
        <f t="shared" si="3"/>
        <v>0</v>
      </c>
      <c r="D28" s="280"/>
      <c r="E28" s="280"/>
      <c r="F28" s="472">
        <f t="shared" si="2"/>
        <v>0</v>
      </c>
      <c r="G28" s="468" t="s">
        <v>519</v>
      </c>
      <c r="H28" s="475">
        <v>45476</v>
      </c>
      <c r="I28" s="475" t="s">
        <v>132</v>
      </c>
      <c r="J28" s="275"/>
      <c r="K28" s="275"/>
      <c r="L28" s="470"/>
      <c r="M28" s="475"/>
      <c r="N28" s="470"/>
      <c r="O28" s="475"/>
      <c r="P28" s="470"/>
      <c r="Q28" s="475"/>
      <c r="R28" s="470"/>
      <c r="S28" s="475"/>
      <c r="T28" s="470"/>
      <c r="U28" s="476" t="s">
        <v>761</v>
      </c>
      <c r="V28" s="156"/>
    </row>
    <row r="29" spans="1:22" x14ac:dyDescent="0.2">
      <c r="J29" s="46"/>
      <c r="K29" s="45"/>
      <c r="L29" s="156"/>
      <c r="N29" s="156"/>
      <c r="P29" s="156"/>
      <c r="R29" s="156"/>
    </row>
    <row r="30" spans="1:22" x14ac:dyDescent="0.2">
      <c r="J30" s="46"/>
      <c r="K30" s="45"/>
      <c r="L30" s="50"/>
      <c r="N30" s="156"/>
      <c r="P30" s="50"/>
      <c r="R30" s="156"/>
    </row>
    <row r="31" spans="1:22" x14ac:dyDescent="0.2">
      <c r="B31" s="47"/>
      <c r="C31" s="49"/>
      <c r="D31" s="47"/>
      <c r="E31" s="47"/>
      <c r="F31" s="48"/>
      <c r="G31" s="47"/>
      <c r="J31" s="46"/>
      <c r="K31" s="45"/>
      <c r="P31" s="50"/>
      <c r="R31" s="156"/>
      <c r="U31" s="47"/>
    </row>
    <row r="32" spans="1:22" x14ac:dyDescent="0.2">
      <c r="J32" s="46"/>
      <c r="K32" s="45"/>
      <c r="R32" s="156"/>
    </row>
    <row r="33" spans="2:11" x14ac:dyDescent="0.2">
      <c r="B33" s="38"/>
      <c r="C33" s="41"/>
      <c r="D33" s="44"/>
      <c r="F33" s="41"/>
      <c r="G33" s="43"/>
      <c r="I33" s="41"/>
      <c r="J33" s="46"/>
      <c r="K33" s="45"/>
    </row>
    <row r="34" spans="2:11" x14ac:dyDescent="0.2">
      <c r="J34" s="46"/>
      <c r="K34" s="45"/>
    </row>
    <row r="35" spans="2:11" x14ac:dyDescent="0.2">
      <c r="J35" s="46"/>
      <c r="K35" s="45"/>
    </row>
    <row r="36" spans="2:11" x14ac:dyDescent="0.2">
      <c r="J36" s="46"/>
      <c r="K36" s="45"/>
    </row>
    <row r="37" spans="2:11" x14ac:dyDescent="0.2">
      <c r="J37" s="46"/>
      <c r="K37" s="45"/>
    </row>
    <row r="38" spans="2:11" ht="11.25" customHeight="1" x14ac:dyDescent="0.2">
      <c r="G38" s="477"/>
      <c r="J38" s="46"/>
      <c r="K38" s="45"/>
    </row>
    <row r="39" spans="2:11" x14ac:dyDescent="0.2">
      <c r="G39" s="477"/>
      <c r="J39" s="46"/>
      <c r="K39" s="45"/>
    </row>
    <row r="40" spans="2:11" x14ac:dyDescent="0.2">
      <c r="J40" s="46"/>
      <c r="K40" s="45"/>
    </row>
    <row r="41" spans="2:11" x14ac:dyDescent="0.2">
      <c r="J41" s="46"/>
      <c r="K41" s="45"/>
    </row>
    <row r="42" spans="2:11" x14ac:dyDescent="0.2">
      <c r="J42" s="46"/>
      <c r="K42" s="45"/>
    </row>
    <row r="43" spans="2:11" x14ac:dyDescent="0.2">
      <c r="J43" s="46"/>
      <c r="K43" s="45"/>
    </row>
    <row r="44" spans="2:11" x14ac:dyDescent="0.2">
      <c r="J44" s="46"/>
      <c r="K44" s="45"/>
    </row>
    <row r="45" spans="2:11" x14ac:dyDescent="0.2">
      <c r="J45" s="46"/>
      <c r="K45" s="45"/>
    </row>
    <row r="46" spans="2:11" x14ac:dyDescent="0.2">
      <c r="J46" s="46"/>
      <c r="K46" s="45"/>
    </row>
    <row r="47" spans="2:11" x14ac:dyDescent="0.2">
      <c r="J47" s="46"/>
      <c r="K47" s="45"/>
    </row>
    <row r="48" spans="2:11" x14ac:dyDescent="0.2">
      <c r="J48" s="46"/>
      <c r="K48" s="45"/>
    </row>
    <row r="49" spans="10:11" x14ac:dyDescent="0.2">
      <c r="J49" s="46"/>
      <c r="K49" s="45"/>
    </row>
    <row r="50" spans="10:11" x14ac:dyDescent="0.2">
      <c r="J50" s="46"/>
      <c r="K50" s="45"/>
    </row>
  </sheetData>
  <autoFilter ref="A7:T28"/>
  <dataConsolidate/>
  <mergeCells count="20">
    <mergeCell ref="F4:F6"/>
    <mergeCell ref="H4:H6"/>
    <mergeCell ref="I4:I6"/>
    <mergeCell ref="J4:J6"/>
    <mergeCell ref="A1:U1"/>
    <mergeCell ref="A2:U2"/>
    <mergeCell ref="A3:A6"/>
    <mergeCell ref="C3:F3"/>
    <mergeCell ref="G3:G6"/>
    <mergeCell ref="H3:J3"/>
    <mergeCell ref="K3:T3"/>
    <mergeCell ref="U3:U6"/>
    <mergeCell ref="C4:C6"/>
    <mergeCell ref="K4:L5"/>
    <mergeCell ref="M4:N5"/>
    <mergeCell ref="O4:P5"/>
    <mergeCell ref="Q4:R5"/>
    <mergeCell ref="S4:T5"/>
    <mergeCell ref="D4:D6"/>
    <mergeCell ref="E4:E6"/>
  </mergeCells>
  <dataValidations count="4">
    <dataValidation type="list" allowBlank="1" showInputMessage="1" showErrorMessage="1" sqref="E21:E28 D8:D13 E16:E19 D15:D24 D26:D28">
      <formula1>"0,5"</formula1>
    </dataValidation>
    <dataValidation type="list" allowBlank="1" showInputMessage="1" showErrorMessage="1" sqref="B14:C14 U28 T26 R26 P26 N26 L26 U25:U26 U14:U19 U9:U10">
      <formula1>Выбор_3.1</formula1>
    </dataValidation>
    <dataValidation type="list" allowBlank="1" showInputMessage="1" showErrorMessage="1" sqref="B8:B13 B15:B28">
      <formula1>$B$4:$B$6</formula1>
    </dataValidation>
    <dataValidation type="list" allowBlank="1" showInputMessage="1" showErrorMessage="1" sqref="E15 E20 E8:E13 D25">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U10" r:id="rId1"/>
    <hyperlink ref="U21" r:id="rId2"/>
    <hyperlink ref="U11" r:id="rId3"/>
    <hyperlink ref="U24" r:id="rId4"/>
    <hyperlink ref="U26" r:id="rId5"/>
    <hyperlink ref="U8" r:id="rId6"/>
    <hyperlink ref="U9" r:id="rId7"/>
    <hyperlink ref="U12" r:id="rId8"/>
    <hyperlink ref="U13" display="http://finupr.govuktyl.ru/byudzhet-dlya-grazhdan/2024-god/292-informatsionnaya-broshyura-byudzhet-dlya-grazhdan-k-resheniyu-soveta-munitsipalnogo-okruga-vuktyl-respubliki-komi-ot-19-06-2024g-74-ob-utverzhdenii-otcheta-ob-ispolnenii-byudzheta-munitsipalnog"/>
    <hyperlink ref="U15" r:id="rId9"/>
    <hyperlink ref="U16" r:id="rId10"/>
    <hyperlink ref="U17" r:id="rId11"/>
    <hyperlink ref="U18" r:id="rId12"/>
    <hyperlink ref="U19" r:id="rId13"/>
    <hyperlink ref="U20" r:id="rId14"/>
    <hyperlink ref="U22" r:id="rId15"/>
    <hyperlink ref="U23" r:id="rId16"/>
    <hyperlink ref="U25" r:id="rId17"/>
    <hyperlink ref="U27" r:id="rId18"/>
    <hyperlink ref="U28" r:id="rId19"/>
  </hyperlinks>
  <pageMargins left="0.70866141732283472" right="0.70866141732283472" top="0.74803149606299213" bottom="0.74803149606299213" header="0.31496062992125984" footer="0.31496062992125984"/>
  <pageSetup paperSize="9" scale="58" fitToWidth="0" fitToHeight="3" orientation="landscape" r:id="rId20"/>
  <headerFooter>
    <oddFooter>&amp;A&amp;RСтраница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H28"/>
  <sheetViews>
    <sheetView tabSelected="1" zoomScale="93" zoomScaleNormal="93" workbookViewId="0"/>
  </sheetViews>
  <sheetFormatPr defaultColWidth="8.85546875" defaultRowHeight="15" x14ac:dyDescent="0.25"/>
  <cols>
    <col min="1" max="1" width="21.140625" style="164" customWidth="1"/>
    <col min="2" max="2" width="15.5703125" style="164" customWidth="1"/>
    <col min="3" max="3" width="19.140625" style="164" hidden="1" customWidth="1"/>
    <col min="4" max="4" width="13.42578125" style="164" customWidth="1"/>
    <col min="5" max="5" width="10.42578125" style="164" customWidth="1"/>
    <col min="6" max="6" width="14.85546875" style="164" customWidth="1"/>
    <col min="7" max="7" width="13" style="164" customWidth="1"/>
    <col min="8" max="8" width="17.28515625" style="164" customWidth="1"/>
    <col min="9" max="9" width="8" style="164" customWidth="1"/>
    <col min="10" max="10" width="11.7109375" style="164" customWidth="1"/>
    <col min="11" max="11" width="11.140625" style="164" customWidth="1"/>
    <col min="12" max="12" width="33.140625" style="164" customWidth="1"/>
    <col min="13" max="13" width="34.5703125" style="164" hidden="1" customWidth="1"/>
    <col min="14" max="14" width="28.42578125" style="164" customWidth="1"/>
    <col min="15" max="15" width="8.5703125" style="164" customWidth="1"/>
    <col min="16" max="16" width="15.85546875" style="164" customWidth="1"/>
    <col min="17" max="17" width="15.7109375" style="164" customWidth="1"/>
    <col min="18" max="18" width="13" style="164" customWidth="1"/>
    <col min="19" max="19" width="7.85546875" style="164" customWidth="1"/>
    <col min="20" max="20" width="15.85546875" style="164" customWidth="1"/>
    <col min="21" max="21" width="15.7109375" style="164" customWidth="1"/>
    <col min="22" max="22" width="23.140625" style="164" customWidth="1"/>
    <col min="23" max="23" width="29.140625" style="164" customWidth="1"/>
    <col min="24" max="24" width="31.28515625" style="164" customWidth="1"/>
    <col min="25" max="25" width="40" style="164" customWidth="1"/>
    <col min="26" max="26" width="20" style="164" customWidth="1"/>
    <col min="27" max="27" width="42.140625" style="164" customWidth="1"/>
    <col min="28" max="28" width="8.28515625" style="164" customWidth="1"/>
    <col min="29" max="29" width="12.85546875" style="164" customWidth="1"/>
    <col min="30" max="30" width="16.85546875" style="164" customWidth="1"/>
    <col min="31" max="31" width="0.140625" style="292" customWidth="1"/>
    <col min="32" max="32" width="35.42578125" style="164" customWidth="1"/>
    <col min="33" max="33" width="8.28515625" style="164" customWidth="1"/>
    <col min="34" max="35" width="16.7109375" style="164" bestFit="1" customWidth="1"/>
    <col min="36" max="36" width="25.28515625" style="164" customWidth="1"/>
    <col min="37" max="37" width="8.28515625" style="164" customWidth="1"/>
    <col min="38" max="38" width="14.85546875" style="164" customWidth="1"/>
    <col min="39" max="39" width="11.42578125" style="164" customWidth="1"/>
    <col min="40" max="40" width="18.5703125" style="164" customWidth="1"/>
    <col min="41" max="41" width="20.7109375" style="164" customWidth="1"/>
    <col min="42" max="42" width="8.28515625" style="164" customWidth="1"/>
    <col min="43" max="43" width="14.7109375" style="164" customWidth="1"/>
    <col min="44" max="44" width="14.5703125" style="164" customWidth="1"/>
    <col min="45" max="45" width="14" style="164" customWidth="1"/>
    <col min="46" max="46" width="10" style="164" customWidth="1"/>
    <col min="47" max="47" width="13.7109375" style="164" customWidth="1"/>
    <col min="48" max="48" width="15.5703125" style="164" customWidth="1"/>
    <col min="49" max="49" width="8.28515625" style="164" customWidth="1"/>
    <col min="50" max="50" width="10" style="164" customWidth="1"/>
    <col min="51" max="51" width="10.42578125" style="164" customWidth="1"/>
    <col min="52" max="52" width="14.85546875" style="164" customWidth="1"/>
    <col min="53" max="53" width="17.42578125" style="164" customWidth="1"/>
    <col min="54" max="54" width="20.5703125" style="164" customWidth="1"/>
    <col min="55" max="55" width="13.140625" style="164" customWidth="1"/>
    <col min="56" max="56" width="18.7109375" style="164" customWidth="1"/>
    <col min="57" max="57" width="20.85546875" style="164" customWidth="1"/>
    <col min="58" max="58" width="8.28515625" style="164" customWidth="1"/>
    <col min="59" max="59" width="10" style="164" customWidth="1"/>
    <col min="60" max="60" width="10.42578125" style="164" customWidth="1"/>
    <col min="61" max="61" width="12.28515625" style="164" customWidth="1"/>
    <col min="62" max="62" width="21.28515625" style="164" customWidth="1"/>
    <col min="63" max="63" width="8.28515625" style="164" customWidth="1"/>
    <col min="64" max="64" width="10" style="164" customWidth="1"/>
    <col min="65" max="65" width="10.42578125" style="164" customWidth="1"/>
    <col min="66" max="66" width="14.28515625" style="164" customWidth="1"/>
    <col min="67" max="67" width="22.85546875" style="164" customWidth="1"/>
    <col min="68" max="68" width="25.7109375" style="164" customWidth="1"/>
    <col min="69" max="69" width="29.28515625" style="164" customWidth="1"/>
    <col min="70" max="70" width="8.28515625" style="164" customWidth="1"/>
    <col min="71" max="71" width="10" style="164" customWidth="1"/>
    <col min="72" max="72" width="10.42578125" style="164" customWidth="1"/>
    <col min="73" max="73" width="10.140625" style="164" customWidth="1"/>
    <col min="74" max="74" width="8.28515625" style="164" customWidth="1"/>
    <col min="75" max="75" width="10" style="164" customWidth="1"/>
    <col min="76" max="76" width="11.42578125" style="164" customWidth="1"/>
    <col min="77" max="77" width="13" style="164" customWidth="1"/>
    <col min="78" max="78" width="11" style="164" customWidth="1"/>
    <col min="79" max="79" width="12.5703125" style="164" customWidth="1"/>
    <col min="80" max="80" width="8.28515625" style="164" customWidth="1"/>
    <col min="81" max="81" width="10" style="164" customWidth="1"/>
    <col min="82" max="82" width="10.42578125" style="164" customWidth="1"/>
    <col min="83" max="83" width="10.28515625" style="164" bestFit="1" customWidth="1"/>
    <col min="84" max="85" width="8.85546875" style="164"/>
    <col min="86" max="86" width="8.85546875" style="164" customWidth="1"/>
    <col min="87" max="16384" width="8.85546875" style="164"/>
  </cols>
  <sheetData>
    <row r="1" spans="1:86" ht="22.5" customHeight="1" x14ac:dyDescent="0.25">
      <c r="J1" s="202"/>
      <c r="K1" s="202"/>
    </row>
    <row r="2" spans="1:86" s="72" customFormat="1" ht="53.25" customHeight="1" x14ac:dyDescent="0.2">
      <c r="A2" s="201" t="s">
        <v>86</v>
      </c>
      <c r="B2" s="630" t="s">
        <v>381</v>
      </c>
      <c r="C2" s="631"/>
      <c r="D2" s="631"/>
      <c r="E2" s="632"/>
      <c r="F2" s="628" t="str">
        <f>Методика!A4&amp;". "&amp;Методика!B4</f>
        <v>1. Характеристика первоначально утверждённого бюджета муниципального района, муниципального округа, городского округа Республики Коми на отчётный год и плановый период (далее соответственно – Бюджет, МО)</v>
      </c>
      <c r="G2" s="628"/>
      <c r="H2" s="628"/>
      <c r="I2" s="628"/>
      <c r="J2" s="628"/>
      <c r="K2" s="628"/>
      <c r="L2" s="628" t="str">
        <f>Методика!A18&amp;". "&amp;Методика!B18</f>
        <v>2. Публичные сведения о плановых показателях деятельности муниципальных учреждений МО</v>
      </c>
      <c r="M2" s="628"/>
      <c r="N2" s="628"/>
      <c r="O2" s="628"/>
      <c r="P2" s="628"/>
      <c r="Q2" s="628"/>
      <c r="R2" s="628" t="str">
        <f>Методика!A35&amp;". "&amp;Методика!B35</f>
        <v>3. Бюджет для граждан (утвержденный Бюджет)</v>
      </c>
      <c r="S2" s="628"/>
      <c r="T2" s="628"/>
      <c r="U2" s="628"/>
      <c r="V2" s="630" t="str">
        <f>Методика!A41&amp;". "&amp;Методика!B41</f>
        <v>4. Характеристика Годового отчета об исполнении бюджета</v>
      </c>
      <c r="W2" s="631"/>
      <c r="X2" s="632"/>
      <c r="Y2" s="630" t="str">
        <f>Методика!A41&amp;". "&amp;Методика!B41</f>
        <v>4. Характеристика Годового отчета об исполнении бюджета</v>
      </c>
      <c r="Z2" s="631"/>
      <c r="AA2" s="631"/>
      <c r="AB2" s="631"/>
      <c r="AC2" s="631"/>
      <c r="AD2" s="632"/>
      <c r="AE2" s="628" t="str">
        <f>Методика!A73&amp;". "&amp;Методика!B73</f>
        <v>5. Публичные сведения о фактических результатах деятельности муниципальных учреждений Республики Коми</v>
      </c>
      <c r="AF2" s="628"/>
      <c r="AG2" s="628"/>
      <c r="AH2" s="628"/>
      <c r="AI2" s="628"/>
      <c r="AJ2" s="628" t="str">
        <f>Методика!A85&amp;". "&amp;Методика!B85</f>
        <v xml:space="preserve">6. Бюджет для граждан (Годовой отчет об исполнении бюджета) </v>
      </c>
      <c r="AK2" s="628"/>
      <c r="AL2" s="628"/>
      <c r="AM2" s="628"/>
      <c r="AN2" s="628" t="str">
        <f>Методика!A92&amp;". "&amp;Методика!B92</f>
        <v>7. Общественное участие (I полугодие)</v>
      </c>
      <c r="AO2" s="628"/>
      <c r="AP2" s="628"/>
      <c r="AQ2" s="628"/>
      <c r="AR2" s="628"/>
      <c r="AS2" s="628" t="str">
        <f>Методика!A104&amp;". "&amp;Методика!B104</f>
        <v>8. Внесение изменений в Бюджет</v>
      </c>
      <c r="AT2" s="628"/>
      <c r="AU2" s="628"/>
      <c r="AV2" s="628"/>
      <c r="AW2" s="628"/>
      <c r="AX2" s="628"/>
      <c r="AY2" s="628"/>
      <c r="AZ2" s="630" t="str">
        <f>Методика!A123&amp;". "&amp;Методика!B123</f>
        <v>9. Промежуточная отчётность об исполнении Бюджета и аналитические данные</v>
      </c>
      <c r="BA2" s="631"/>
      <c r="BB2" s="631"/>
      <c r="BC2" s="631"/>
      <c r="BD2" s="631"/>
      <c r="BE2" s="631"/>
      <c r="BF2" s="631"/>
      <c r="BG2" s="631"/>
      <c r="BH2" s="632"/>
      <c r="BI2" s="630" t="str">
        <f>Методика!A150&amp;". "&amp;Методика!B150</f>
        <v>10. Финансовый контроль</v>
      </c>
      <c r="BJ2" s="631"/>
      <c r="BK2" s="631"/>
      <c r="BL2" s="631"/>
      <c r="BM2" s="632"/>
      <c r="BN2" s="628" t="str">
        <f>Методика!A161&amp;". "&amp;Методика!B161</f>
        <v xml:space="preserve">11. Проект бюджета и материалы к нему </v>
      </c>
      <c r="BO2" s="628"/>
      <c r="BP2" s="628"/>
      <c r="BQ2" s="628"/>
      <c r="BR2" s="628"/>
      <c r="BS2" s="628"/>
      <c r="BT2" s="628"/>
      <c r="BU2" s="628" t="str">
        <f>Методика!A181&amp;". "&amp;Методика!B181</f>
        <v xml:space="preserve">12. Бюджет для граждан (Проект бюджета) </v>
      </c>
      <c r="BV2" s="628"/>
      <c r="BW2" s="628"/>
      <c r="BX2" s="628"/>
      <c r="BY2" s="628" t="str">
        <f>Методика!A187&amp;". "&amp;Методика!B187</f>
        <v>13. Общественное участие (II полугодие)</v>
      </c>
      <c r="BZ2" s="628"/>
      <c r="CA2" s="628"/>
      <c r="CB2" s="628"/>
      <c r="CC2" s="628"/>
      <c r="CD2" s="628"/>
      <c r="CE2" s="637" t="str">
        <f>Методика!A204&amp;". "&amp;Методика!B204</f>
        <v>14. Сведения о размещении информации финансовыми органами МО на Едином портале бюджетной системы Российской Федерации способом «формирование с использованием единого портала»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
Мониторинг осуществляется на основе отчётной информации Управления Федерального казначейства по Республике Коми, направленной в адрес Министерства финансов Республики Коми в срок, не позднее 15 января года, следующего за отчётным (по согласованию).</v>
      </c>
      <c r="CF2" s="637"/>
      <c r="CG2" s="637"/>
      <c r="CH2" s="637"/>
    </row>
    <row r="3" spans="1:86" s="72" customFormat="1" ht="171.75" customHeight="1" x14ac:dyDescent="0.2">
      <c r="A3" s="201"/>
      <c r="B3" s="119" t="s">
        <v>120</v>
      </c>
      <c r="C3" s="119" t="s">
        <v>492</v>
      </c>
      <c r="D3" s="119" t="s">
        <v>119</v>
      </c>
      <c r="E3" s="119" t="s">
        <v>8</v>
      </c>
      <c r="F3" s="134" t="str">
        <f>Методика!A6&amp;". "&amp;Методика!B6</f>
        <v>1.1. Опубликован ли Бюджет в открытом доступе на сайте (портале) МО, предназначенном для публикации бюджетных данных?</v>
      </c>
      <c r="G3" s="134" t="str">
        <f>Методика!A10&amp;". "&amp;Методика!B10</f>
        <v>1.2. Содержится ли в составе Бюджета или в составе материалов к Бюджету приложение о прогнозируемых объёмах поступлений по видам доходов?</v>
      </c>
      <c r="H3" s="134" t="str">
        <f>Методика!A14&amp;". "&amp;Методика!B14</f>
        <v>1.3.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I3" s="360" t="s">
        <v>121</v>
      </c>
      <c r="J3" s="636" t="s">
        <v>492</v>
      </c>
      <c r="K3" s="636" t="s">
        <v>120</v>
      </c>
      <c r="L3" s="134" t="str">
        <f>Методика!A20&amp;". "&amp;Методика!B20</f>
        <v>2.1.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M3" s="288" t="str">
        <f>Методика!A25&amp;". "&amp;Методика!B25</f>
        <v>2.2.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N3" s="134" t="str">
        <f>Методика!A30&amp;". "&amp;Методика!B30</f>
        <v>2.2.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O3" s="135" t="s">
        <v>121</v>
      </c>
      <c r="P3" s="636" t="s">
        <v>492</v>
      </c>
      <c r="Q3" s="636" t="s">
        <v>120</v>
      </c>
      <c r="R3" s="134" t="str">
        <f>Методика!A37&amp;". "&amp;Методика!B37</f>
        <v>3.1. Опубликован ли в информационно-телекоммуникационной сети «Интернет» (далее – сеть Интернет) бюджет для граждан, разработанный на основе Бюджета?</v>
      </c>
      <c r="S3" s="360" t="s">
        <v>121</v>
      </c>
      <c r="T3" s="636" t="s">
        <v>493</v>
      </c>
      <c r="U3" s="636" t="s">
        <v>120</v>
      </c>
      <c r="V3" s="134" t="str">
        <f>Методика!A43&amp;". "&amp;Методика!B43</f>
        <v>4.1. Опубликован ли проект Годового отчёта об исполнении бюджета в открытом доступе на сайте (портале) МО, предназначенном для публикации бюджетных данных?</v>
      </c>
      <c r="W3" s="134" t="str">
        <f>Методика!A48&amp;". "&amp;Методика!B48</f>
        <v>4.2. Проводились ли в МО публичные слушания по Годовому отчёту об исполнении бюджета и опубликован ли в составе материалов к проекту Годового отчёта об исполнении бюджета итоговый документ (протокол), принятый по результатам публичных слушаний?</v>
      </c>
      <c r="X3" s="134" t="str">
        <f>Методика!A53&amp;". "&amp;Методика!B53</f>
        <v>4.3. Опубликованы ли в составе материалов к проекту Годового отчёта об исполнении бюджета сведения о фактических поступлениях доходов по видам доходов в сравнении с первоначально утверждёнными значениями и с уточнёнными значениями с учётом внесённых изменений?</v>
      </c>
      <c r="Y3" s="134" t="str">
        <f>Методика!A58&amp;". "&amp;Методика!B58</f>
        <v>4.4. Опубликованы ли в составе материалов к проекту Годового отчёта об исполнении бюджета сведения о фактически произведённых расходах по разделам и подразделам классификации расходов в сравнении с первоначально утверждёнными и с уточнёнными значениями с учётом внесённых изменений?</v>
      </c>
      <c r="Z3" s="134" t="str">
        <f>Методика!A63&amp;". "&amp;Методика!B63</f>
        <v>4.5. Опубликованы ли в составе материалов к проекту Годового отчёта об исполнении бюджета сведения об объёме муниципального долга?</v>
      </c>
      <c r="AA3" s="134" t="str">
        <f>Методика!A68&amp;". "&amp;Методика!B68</f>
        <v>4.6. Опубликованы ли в составе материалов к проекту Годового отчёта об исполнении бюджета сведения о выполнении муниципальными бюджетными и автономными учреждениями МО муниципальных заданий на оказание муниципальных услуг (выполнение работ), а также об объёмах субсидий на финансовое обеспечение выполнения муниципальных заданий?</v>
      </c>
      <c r="AB3" s="360" t="s">
        <v>121</v>
      </c>
      <c r="AC3" s="636" t="s">
        <v>494</v>
      </c>
      <c r="AD3" s="636" t="s">
        <v>120</v>
      </c>
      <c r="AE3" s="288" t="str">
        <f>Методика!A75&amp;". "&amp;Методика!B75</f>
        <v>5.1. Доля муниципальных казенных,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отчеты о результатах деятельности и об использовании закрепленного за ними имущества, в процентах от общего количества муниципальных бюджетных и автономных учреждений МО</v>
      </c>
      <c r="AF3" s="134" t="str">
        <f>Методика!A80&amp;". "&amp;Методика!B80</f>
        <v>5.1. Доля муниципальных казённых,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баланс учреждения (форма 0503130 для казённых учреждений; форма 0503730 для бюджетных и автономных учреждений), в процентах от общего количества муниципальных бюджетных и автономных учреждений МО.</v>
      </c>
      <c r="AG3" s="360" t="s">
        <v>121</v>
      </c>
      <c r="AH3" s="636" t="s">
        <v>492</v>
      </c>
      <c r="AI3" s="636" t="s">
        <v>120</v>
      </c>
      <c r="AJ3" s="134" t="str">
        <f>Методика!A87&amp;". "&amp;Методика!B87</f>
        <v>6.1. Опубликован ли в сети Интернет бюджет для граждан, разработанный на основе Годового отчёта об исполнении бюджета (проекта Годового отчёта об исполнении бюджета)?</v>
      </c>
      <c r="AK3" s="360" t="s">
        <v>121</v>
      </c>
      <c r="AL3" s="636" t="s">
        <v>492</v>
      </c>
      <c r="AM3" s="636" t="s">
        <v>120</v>
      </c>
      <c r="AN3" s="443" t="str">
        <f>Методика!A94&amp;". "&amp;Методика!B94</f>
        <v>7.1.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AO3" s="134" t="str">
        <f>Методика!A100&amp;". "&amp;Методика!B100</f>
        <v>7.2. Проводились ли в I полугодии отчётного года заседания Общественного совета МО и опубликованы ли итоговые документы (протоколы) этих заседаний?</v>
      </c>
      <c r="AP3" s="360" t="s">
        <v>121</v>
      </c>
      <c r="AQ3" s="636" t="s">
        <v>494</v>
      </c>
      <c r="AR3" s="636" t="s">
        <v>120</v>
      </c>
      <c r="AS3" s="136" t="str">
        <f>Методика!A106&amp;". "&amp;Методика!B106</f>
        <v>8.1. Публикуются ли в открытом доступе на сайте (портале) МО, предназначенном для публикации информации о бюджетных данных, проекты изменений в Бюджет?</v>
      </c>
      <c r="AT3" s="136" t="str">
        <f>Методика!A110&amp;". "&amp;Методика!B110</f>
        <v>8.2. Публикуются ли в составе материалов к проектам изменений в Бюджет пояснительные записки?</v>
      </c>
      <c r="AU3" s="136" t="str">
        <f>Методика!A114&amp;". "&amp;Методика!B114</f>
        <v>8.3. Публикуются ли в открытом доступе на сайте (портале) МО, предназначенном для публикации бюджетных данных, принятые акты о внесении изменений в Бюджет?</v>
      </c>
      <c r="AV3" s="136" t="str">
        <f>Методика!A118&amp;". "&amp;Методика!B118</f>
        <v>8.4.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AW3" s="361" t="s">
        <v>121</v>
      </c>
      <c r="AX3" s="629" t="s">
        <v>495</v>
      </c>
      <c r="AY3" s="629" t="s">
        <v>120</v>
      </c>
      <c r="AZ3" s="136" t="str">
        <f>Методика!A125&amp;". "&amp;Методика!B125</f>
        <v>9.1. Публикуются ли отчёты об исполнении бюджета МО за первый квартал, полугодие, девять месяцев отчётного года?</v>
      </c>
      <c r="BA3" s="136" t="str">
        <f>Методика!A129&amp;". "&amp;Методика!B129</f>
        <v>9.2.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BB3" s="136" t="str">
        <f>Методика!A133&amp;". "&amp;Методика!B133</f>
        <v>9.3.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BC3" s="136" t="str">
        <f>Методика!A137&amp;". "&amp;Методика!B137</f>
        <v>9.4. Публикуются ли ежеквартально сведения об объёме муниципального долга МО на начало и на конец отчётного периода?</v>
      </c>
      <c r="BD3" s="136" t="str">
        <f>Методика!A142&amp;". "&amp;Методика!B142</f>
        <v>9.5.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BE3" s="136" t="str">
        <f>Методика!A146&amp;". "&amp;Методика!B146</f>
        <v>9.6.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BF3" s="361" t="s">
        <v>121</v>
      </c>
      <c r="BG3" s="633" t="s">
        <v>492</v>
      </c>
      <c r="BH3" s="633" t="s">
        <v>120</v>
      </c>
      <c r="BI3" s="136" t="str">
        <f>Методика!A152&amp;". "&amp;Методика!B152</f>
        <v>10.1. Опубликован ли план контрольных мероприятий органа внешнего муниципального финансового контроля МО на отчётный год?</v>
      </c>
      <c r="BJ3" s="136" t="str">
        <f>Методика!A156&amp;". "&amp;Методика!B156</f>
        <v>10.2.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BK3" s="361" t="s">
        <v>121</v>
      </c>
      <c r="BL3" s="633" t="s">
        <v>492</v>
      </c>
      <c r="BM3" s="633" t="s">
        <v>120</v>
      </c>
      <c r="BN3" s="136" t="str">
        <f>Методика!A163&amp;". "&amp;Методика!B163</f>
        <v>11.1. Опубликован ли Проект бюджета в открытом доступе на сайте (портале) МО, предназначенном для публикации информации о бюджетных данных?</v>
      </c>
      <c r="BO3" s="136" t="str">
        <f>Методика!A168&amp;". "&amp;Методика!B168</f>
        <v>11.2.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P3" s="136" t="str">
        <f>Методика!A172&amp;". "&amp;Методика!B172</f>
        <v>11.3.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Q3" s="136" t="str">
        <f>Методика!A176&amp;". "&amp;Методика!B176</f>
        <v>11.4.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BR3" s="361" t="s">
        <v>121</v>
      </c>
      <c r="BS3" s="629" t="s">
        <v>492</v>
      </c>
      <c r="BT3" s="629" t="s">
        <v>120</v>
      </c>
      <c r="BU3" s="136" t="str">
        <f>Методика!A183&amp;". "&amp;Методика!B183</f>
        <v>12.1. Опубликован ли в сети Интернет бюджет для граждан, разработанный на основе Проекта бюджета?</v>
      </c>
      <c r="BV3" s="361" t="s">
        <v>121</v>
      </c>
      <c r="BW3" s="629" t="s">
        <v>492</v>
      </c>
      <c r="BX3" s="629" t="s">
        <v>120</v>
      </c>
      <c r="BY3" s="136" t="str">
        <f>Методика!A189&amp;". "&amp;Методика!B189</f>
        <v>13.1. Опубликовано ли информационное сообщение для граждан о проведении публичных слушаний по Проекту бюджета?</v>
      </c>
      <c r="BZ3" s="446" t="str">
        <f>Методика!A194&amp;". "&amp;Методика!B194</f>
        <v>13.2.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CA3" s="136" t="str">
        <f>Методика!A200&amp;". "&amp;Методика!B200</f>
        <v>13.3. Проводились ли во II полугодии отчётного года заседания Общественного совета МО и опубликованы ли итоговые документы (протоколы) этих заседаний?</v>
      </c>
      <c r="CB3" s="361" t="s">
        <v>121</v>
      </c>
      <c r="CC3" s="629" t="s">
        <v>494</v>
      </c>
      <c r="CD3" s="629" t="s">
        <v>120</v>
      </c>
      <c r="CE3" s="446" t="str">
        <f>Методика!A205&amp;". "&amp;Методика!B205</f>
        <v>14.1. 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v>
      </c>
      <c r="CF3" s="449" t="s">
        <v>121</v>
      </c>
      <c r="CG3" s="638" t="s">
        <v>494</v>
      </c>
      <c r="CH3" s="638" t="s">
        <v>120</v>
      </c>
    </row>
    <row r="4" spans="1:86" s="72" customFormat="1" ht="15" customHeight="1" x14ac:dyDescent="0.2">
      <c r="A4" s="120" t="s">
        <v>0</v>
      </c>
      <c r="B4" s="121" t="s">
        <v>2</v>
      </c>
      <c r="C4" s="121" t="s">
        <v>2</v>
      </c>
      <c r="D4" s="121" t="s">
        <v>23</v>
      </c>
      <c r="E4" s="121" t="s">
        <v>1</v>
      </c>
      <c r="F4" s="120" t="s">
        <v>1</v>
      </c>
      <c r="G4" s="120" t="s">
        <v>1</v>
      </c>
      <c r="H4" s="120" t="s">
        <v>1</v>
      </c>
      <c r="I4" s="121" t="s">
        <v>1</v>
      </c>
      <c r="J4" s="636"/>
      <c r="K4" s="636"/>
      <c r="L4" s="120" t="s">
        <v>1</v>
      </c>
      <c r="M4" s="289" t="s">
        <v>1</v>
      </c>
      <c r="N4" s="120" t="s">
        <v>1</v>
      </c>
      <c r="O4" s="121" t="s">
        <v>1</v>
      </c>
      <c r="P4" s="636"/>
      <c r="Q4" s="636"/>
      <c r="R4" s="120" t="s">
        <v>1</v>
      </c>
      <c r="S4" s="121" t="s">
        <v>1</v>
      </c>
      <c r="T4" s="636"/>
      <c r="U4" s="636"/>
      <c r="V4" s="120" t="s">
        <v>1</v>
      </c>
      <c r="W4" s="120" t="s">
        <v>1</v>
      </c>
      <c r="X4" s="120" t="s">
        <v>1</v>
      </c>
      <c r="Y4" s="120" t="s">
        <v>1</v>
      </c>
      <c r="Z4" s="120" t="s">
        <v>1</v>
      </c>
      <c r="AA4" s="120" t="s">
        <v>1</v>
      </c>
      <c r="AB4" s="121" t="s">
        <v>1</v>
      </c>
      <c r="AC4" s="636"/>
      <c r="AD4" s="636"/>
      <c r="AE4" s="289" t="s">
        <v>1</v>
      </c>
      <c r="AF4" s="120" t="s">
        <v>1</v>
      </c>
      <c r="AG4" s="121" t="s">
        <v>1</v>
      </c>
      <c r="AH4" s="636"/>
      <c r="AI4" s="636"/>
      <c r="AJ4" s="120" t="s">
        <v>1</v>
      </c>
      <c r="AK4" s="121" t="s">
        <v>1</v>
      </c>
      <c r="AL4" s="636"/>
      <c r="AM4" s="636"/>
      <c r="AN4" s="444" t="s">
        <v>1</v>
      </c>
      <c r="AO4" s="120" t="s">
        <v>1</v>
      </c>
      <c r="AP4" s="121" t="s">
        <v>1</v>
      </c>
      <c r="AQ4" s="636"/>
      <c r="AR4" s="636"/>
      <c r="AS4" s="122" t="s">
        <v>1</v>
      </c>
      <c r="AT4" s="122" t="s">
        <v>1</v>
      </c>
      <c r="AU4" s="122" t="s">
        <v>1</v>
      </c>
      <c r="AV4" s="122" t="s">
        <v>1</v>
      </c>
      <c r="AW4" s="123" t="s">
        <v>1</v>
      </c>
      <c r="AX4" s="629"/>
      <c r="AY4" s="629"/>
      <c r="AZ4" s="122" t="s">
        <v>1</v>
      </c>
      <c r="BA4" s="122" t="s">
        <v>1</v>
      </c>
      <c r="BB4" s="122" t="s">
        <v>1</v>
      </c>
      <c r="BC4" s="122" t="s">
        <v>1</v>
      </c>
      <c r="BD4" s="122" t="s">
        <v>1</v>
      </c>
      <c r="BE4" s="122" t="s">
        <v>1</v>
      </c>
      <c r="BF4" s="123" t="s">
        <v>1</v>
      </c>
      <c r="BG4" s="634"/>
      <c r="BH4" s="634"/>
      <c r="BI4" s="122" t="s">
        <v>1</v>
      </c>
      <c r="BJ4" s="122" t="s">
        <v>1</v>
      </c>
      <c r="BK4" s="123" t="s">
        <v>1</v>
      </c>
      <c r="BL4" s="634"/>
      <c r="BM4" s="634"/>
      <c r="BN4" s="122" t="s">
        <v>1</v>
      </c>
      <c r="BO4" s="122" t="s">
        <v>1</v>
      </c>
      <c r="BP4" s="122" t="s">
        <v>1</v>
      </c>
      <c r="BQ4" s="122" t="s">
        <v>1</v>
      </c>
      <c r="BR4" s="123" t="s">
        <v>1</v>
      </c>
      <c r="BS4" s="629"/>
      <c r="BT4" s="629"/>
      <c r="BU4" s="122" t="s">
        <v>1</v>
      </c>
      <c r="BV4" s="123" t="s">
        <v>1</v>
      </c>
      <c r="BW4" s="629"/>
      <c r="BX4" s="629"/>
      <c r="BY4" s="122" t="s">
        <v>1</v>
      </c>
      <c r="BZ4" s="447" t="s">
        <v>1</v>
      </c>
      <c r="CA4" s="122" t="s">
        <v>1</v>
      </c>
      <c r="CB4" s="123" t="s">
        <v>1</v>
      </c>
      <c r="CC4" s="629"/>
      <c r="CD4" s="629"/>
      <c r="CE4" s="447" t="s">
        <v>1</v>
      </c>
      <c r="CF4" s="450" t="s">
        <v>1</v>
      </c>
      <c r="CG4" s="638"/>
      <c r="CH4" s="638"/>
    </row>
    <row r="5" spans="1:86" s="72" customFormat="1" ht="25.5" x14ac:dyDescent="0.2">
      <c r="A5" s="120" t="s">
        <v>22</v>
      </c>
      <c r="B5" s="121"/>
      <c r="C5" s="121"/>
      <c r="D5" s="121"/>
      <c r="E5" s="124">
        <f>I5+O5+S5+AB5+AG5+AK5+AP5+AW5+BF5+BK5+BR5+BV5+CB5+CF5</f>
        <v>92</v>
      </c>
      <c r="F5" s="125">
        <v>4</v>
      </c>
      <c r="G5" s="125">
        <v>2</v>
      </c>
      <c r="H5" s="125">
        <v>2</v>
      </c>
      <c r="I5" s="126">
        <f>SUM(F5:H5)</f>
        <v>8</v>
      </c>
      <c r="J5" s="636"/>
      <c r="K5" s="636"/>
      <c r="L5" s="125">
        <v>4</v>
      </c>
      <c r="M5" s="290"/>
      <c r="N5" s="125">
        <v>4</v>
      </c>
      <c r="O5" s="126">
        <f>SUM(L5:N5)</f>
        <v>8</v>
      </c>
      <c r="P5" s="636"/>
      <c r="Q5" s="636"/>
      <c r="R5" s="125">
        <v>2</v>
      </c>
      <c r="S5" s="126">
        <f>R5</f>
        <v>2</v>
      </c>
      <c r="T5" s="636"/>
      <c r="U5" s="636"/>
      <c r="V5" s="125">
        <v>2</v>
      </c>
      <c r="W5" s="125">
        <v>2</v>
      </c>
      <c r="X5" s="125">
        <v>2</v>
      </c>
      <c r="Y5" s="125">
        <v>2</v>
      </c>
      <c r="Z5" s="125">
        <v>2</v>
      </c>
      <c r="AA5" s="125">
        <v>2</v>
      </c>
      <c r="AB5" s="126">
        <f>SUM(V5:AA5)</f>
        <v>12</v>
      </c>
      <c r="AC5" s="636"/>
      <c r="AD5" s="636"/>
      <c r="AE5" s="290"/>
      <c r="AF5" s="125">
        <v>4</v>
      </c>
      <c r="AG5" s="126">
        <f>SUM(AE5:AF5)</f>
        <v>4</v>
      </c>
      <c r="AH5" s="636"/>
      <c r="AI5" s="636"/>
      <c r="AJ5" s="125">
        <v>3</v>
      </c>
      <c r="AK5" s="126">
        <f>AJ5</f>
        <v>3</v>
      </c>
      <c r="AL5" s="636"/>
      <c r="AM5" s="636"/>
      <c r="AN5" s="445">
        <v>3</v>
      </c>
      <c r="AO5" s="125">
        <v>2</v>
      </c>
      <c r="AP5" s="126">
        <f>SUM(AN5:AO5)</f>
        <v>5</v>
      </c>
      <c r="AQ5" s="636"/>
      <c r="AR5" s="636"/>
      <c r="AS5" s="127">
        <v>3</v>
      </c>
      <c r="AT5" s="127">
        <v>3</v>
      </c>
      <c r="AU5" s="127">
        <v>3</v>
      </c>
      <c r="AV5" s="127">
        <v>3</v>
      </c>
      <c r="AW5" s="128">
        <f>SUM(AS5:AV5)</f>
        <v>12</v>
      </c>
      <c r="AX5" s="629"/>
      <c r="AY5" s="629"/>
      <c r="AZ5" s="127">
        <v>2</v>
      </c>
      <c r="BA5" s="127">
        <v>2</v>
      </c>
      <c r="BB5" s="127">
        <v>2</v>
      </c>
      <c r="BC5" s="127">
        <v>2</v>
      </c>
      <c r="BD5" s="127">
        <v>2</v>
      </c>
      <c r="BE5" s="127">
        <v>2</v>
      </c>
      <c r="BF5" s="128">
        <f>SUM(AZ5:BE5)</f>
        <v>12</v>
      </c>
      <c r="BG5" s="635"/>
      <c r="BH5" s="635"/>
      <c r="BI5" s="127">
        <v>2</v>
      </c>
      <c r="BJ5" s="127">
        <v>2</v>
      </c>
      <c r="BK5" s="128">
        <f>SUM(BI5:BJ5)</f>
        <v>4</v>
      </c>
      <c r="BL5" s="635"/>
      <c r="BM5" s="635"/>
      <c r="BN5" s="127">
        <v>3</v>
      </c>
      <c r="BO5" s="127">
        <v>3</v>
      </c>
      <c r="BP5" s="127">
        <v>3</v>
      </c>
      <c r="BQ5" s="127">
        <v>3</v>
      </c>
      <c r="BR5" s="128">
        <f>SUM(BN5:BQ5)</f>
        <v>12</v>
      </c>
      <c r="BS5" s="629"/>
      <c r="BT5" s="629"/>
      <c r="BU5" s="127">
        <v>1</v>
      </c>
      <c r="BV5" s="128">
        <f>SUM(BU5:BU5)</f>
        <v>1</v>
      </c>
      <c r="BW5" s="629"/>
      <c r="BX5" s="629"/>
      <c r="BY5" s="127">
        <v>2</v>
      </c>
      <c r="BZ5" s="448">
        <v>2</v>
      </c>
      <c r="CA5" s="127">
        <v>2</v>
      </c>
      <c r="CB5" s="128">
        <f>SUM(BY5:CA5)</f>
        <v>6</v>
      </c>
      <c r="CC5" s="629"/>
      <c r="CD5" s="629"/>
      <c r="CE5" s="448">
        <v>3</v>
      </c>
      <c r="CF5" s="451">
        <f>SUM(CE5)</f>
        <v>3</v>
      </c>
      <c r="CG5" s="638"/>
      <c r="CH5" s="638"/>
    </row>
    <row r="6" spans="1:86" ht="18.75" hidden="1" customHeight="1" x14ac:dyDescent="0.25">
      <c r="A6" s="133" t="s">
        <v>459</v>
      </c>
      <c r="B6" s="130"/>
      <c r="C6" s="130"/>
      <c r="D6" s="130"/>
      <c r="E6" s="131"/>
      <c r="F6" s="131"/>
      <c r="G6" s="131"/>
      <c r="H6" s="131"/>
      <c r="I6" s="131"/>
      <c r="J6" s="131"/>
      <c r="K6" s="131"/>
      <c r="L6" s="132"/>
      <c r="M6" s="291"/>
      <c r="N6" s="132"/>
      <c r="O6" s="131"/>
      <c r="P6" s="131"/>
      <c r="Q6" s="131"/>
      <c r="R6" s="132"/>
      <c r="S6" s="131"/>
      <c r="T6" s="131"/>
      <c r="U6" s="131"/>
      <c r="V6" s="132"/>
      <c r="W6" s="132"/>
      <c r="X6" s="132"/>
      <c r="Y6" s="132"/>
      <c r="Z6" s="132"/>
      <c r="AA6" s="132"/>
      <c r="AB6" s="131"/>
      <c r="AC6" s="131"/>
      <c r="AD6" s="131"/>
      <c r="AE6" s="291"/>
      <c r="AF6" s="132"/>
      <c r="AG6" s="131"/>
      <c r="AH6" s="131"/>
      <c r="AI6" s="131"/>
      <c r="AJ6" s="132"/>
      <c r="AK6" s="131"/>
      <c r="AL6" s="131"/>
      <c r="AM6" s="131"/>
      <c r="AN6" s="132"/>
      <c r="AO6" s="132"/>
      <c r="AP6" s="131"/>
      <c r="AQ6" s="131"/>
      <c r="AR6" s="131"/>
      <c r="AS6" s="131"/>
      <c r="AT6" s="131"/>
      <c r="AU6" s="131"/>
      <c r="AV6" s="131"/>
      <c r="AW6" s="131"/>
      <c r="AX6" s="131"/>
      <c r="AY6" s="131"/>
      <c r="AZ6" s="132"/>
      <c r="BA6" s="132"/>
      <c r="BB6" s="132"/>
      <c r="BC6" s="132"/>
      <c r="BD6" s="132"/>
      <c r="BE6" s="132"/>
      <c r="BF6" s="131"/>
      <c r="BG6" s="131"/>
      <c r="BH6" s="131"/>
      <c r="BI6" s="132"/>
      <c r="BJ6" s="132"/>
      <c r="BK6" s="131"/>
      <c r="BL6" s="131"/>
      <c r="BM6" s="131"/>
      <c r="BN6" s="132"/>
      <c r="BO6" s="132"/>
      <c r="BP6" s="132"/>
      <c r="BQ6" s="132"/>
      <c r="BR6" s="131"/>
      <c r="BS6" s="131"/>
      <c r="BT6" s="131"/>
      <c r="BU6" s="132"/>
      <c r="BV6" s="131"/>
      <c r="BW6" s="131"/>
      <c r="BX6" s="131"/>
      <c r="BY6" s="132"/>
      <c r="BZ6" s="132"/>
      <c r="CA6" s="132"/>
      <c r="CB6" s="131"/>
      <c r="CC6" s="131"/>
      <c r="CD6" s="131"/>
      <c r="CE6" s="131"/>
      <c r="CF6" s="131"/>
      <c r="CG6" s="131"/>
      <c r="CH6" s="131"/>
    </row>
    <row r="7" spans="1:86" ht="15.75" customHeight="1" x14ac:dyDescent="0.25">
      <c r="A7" s="212" t="s">
        <v>27</v>
      </c>
      <c r="B7" s="435" t="str">
        <f>RANK(E7,$E$7:$E$27)&amp;IF(COUNTIF($E$7:$E$27,E7)&gt;1,"-"&amp;RANK(E7,$E$7:$E$27)+COUNTIF($E$7:$E$27,E7)-1,"")</f>
        <v>5</v>
      </c>
      <c r="C7" s="435" t="str">
        <f t="shared" ref="C7:C12" si="0">RANK(E7,$E$7:$E$12)&amp;IF(COUNTIF($E$7:$E$12,E7)&gt;1,"-"&amp;RANK(E7,$E$7:$E$12)+COUNTIF($E$7:$E$12,E7)-1,"")</f>
        <v>2</v>
      </c>
      <c r="D7" s="436">
        <f>E7/$E$5*100</f>
        <v>95.108695652173907</v>
      </c>
      <c r="E7" s="437">
        <f>I7+O7+S7+AB7+AG7+AK7+AP7+AW7+BF7+BK7+BR7+BV7+CB7+CF7</f>
        <v>87.5</v>
      </c>
      <c r="F7" s="438">
        <f>'1.1'!H7</f>
        <v>4</v>
      </c>
      <c r="G7" s="438">
        <f>'1.2'!F7</f>
        <v>2</v>
      </c>
      <c r="H7" s="438">
        <f>'1.3'!F7</f>
        <v>2</v>
      </c>
      <c r="I7" s="436">
        <f>SUM(F7:H7)</f>
        <v>8</v>
      </c>
      <c r="J7" s="435" t="str">
        <f t="shared" ref="J7:J12" si="1">RANK(I7,$I$7:$I$12)&amp;IF(COUNTIF($I$7:$I$12,I7)&gt;1,"-"&amp;RANK(I7,$I$7:$I$12)+COUNTIF($I$7:$I$12,I7)-1,"")</f>
        <v>1-6</v>
      </c>
      <c r="K7" s="435" t="str">
        <f>RANK(I7,$I$7:$I$27)&amp;IF(COUNTIF($I$7:$I$27,I7)&gt;1,"-"&amp;RANK(I7,$I$7:$I$27)+COUNTIF($I$7:$I$27,I7)-1,"")</f>
        <v>1-18</v>
      </c>
      <c r="L7" s="439">
        <f>'2.1'!D8</f>
        <v>4</v>
      </c>
      <c r="M7" s="439">
        <f>'2.2 - старая Методика'!D8</f>
        <v>0</v>
      </c>
      <c r="N7" s="439">
        <f>'2.2'!D8</f>
        <v>4</v>
      </c>
      <c r="O7" s="436">
        <f>SUM(L7:N7)</f>
        <v>8</v>
      </c>
      <c r="P7" s="435" t="str">
        <f t="shared" ref="P7:P12" si="2">RANK(O7,$O$7:$O$12)&amp;IF(COUNTIF($O$7:$O$12,O7)&gt;1,"-"&amp;RANK(O7,$O$7:$O$12)+COUNTIF($O$7:$O$12,O7)-1,"")</f>
        <v>1-5</v>
      </c>
      <c r="Q7" s="435" t="str">
        <f>RANK(O7,$O$7:$O$27)&amp;IF(COUNTIF($O$7:$O$27,O7)&gt;1,"-"&amp;RANK(O7,$O$7:$O$27)+COUNTIF($O$7:$O$27,O7)-1,"")</f>
        <v>1-14</v>
      </c>
      <c r="R7" s="439">
        <f>'3.1'!F7</f>
        <v>2</v>
      </c>
      <c r="S7" s="436">
        <f>R7</f>
        <v>2</v>
      </c>
      <c r="T7" s="435" t="str">
        <f t="shared" ref="T7:T12" si="3">RANK(S7,$S$7:$S$12)&amp;IF(COUNTIF($S$7:$S$12,S7)&gt;1,"-"&amp;RANK(S7,$S$7:$S$12)+COUNTIF($S$7:$S$12,S7)-1,"")</f>
        <v>1-4</v>
      </c>
      <c r="U7" s="435" t="str">
        <f>RANK(S7,$S$7:$S$27)&amp;IF(COUNTIF($S$7:$S$27,S7)&gt;1,"-"&amp;RANK(S7,$S$7:$S$27)+COUNTIF($S$7:$S$27,S7)-1,"")</f>
        <v>1-18</v>
      </c>
      <c r="V7" s="439">
        <f>'4.1'!F8</f>
        <v>2</v>
      </c>
      <c r="W7" s="439">
        <f>'4.2'!F8</f>
        <v>0.5</v>
      </c>
      <c r="X7" s="439">
        <f>'4.3'!F8</f>
        <v>2</v>
      </c>
      <c r="Y7" s="439">
        <f>'4.4'!F8</f>
        <v>2</v>
      </c>
      <c r="Z7" s="439">
        <f>'4.5'!F8</f>
        <v>2</v>
      </c>
      <c r="AA7" s="439">
        <f>'4.6'!E8</f>
        <v>2</v>
      </c>
      <c r="AB7" s="436">
        <f>SUM(V7:AA7)</f>
        <v>10.5</v>
      </c>
      <c r="AC7" s="435" t="str">
        <f t="shared" ref="AC7:AC12" si="4">RANK(AB7,$AB$7:$AB$12)&amp;IF(COUNTIF($AB$7:$AB$12,AB7)&gt;1,"-"&amp;RANK(AB7,$AB$7:$AB$12)+COUNTIF($AB$7:$AB$12,AB7)-1,"")</f>
        <v>5</v>
      </c>
      <c r="AD7" s="435" t="str">
        <f>RANK(AB7,$AB$7:$AB$27)&amp;IF(COUNTIF($AB$7:$AB$27,AB7)&gt;1,"-"&amp;RANK(AB7,$AB$7:$AB$27)+COUNTIF($AB$7:$AB$27,AB7)-1,"")</f>
        <v>14</v>
      </c>
      <c r="AE7" s="439">
        <f>'5.1 - старая Методика'!D8</f>
        <v>0</v>
      </c>
      <c r="AF7" s="439">
        <f>'5.1'!D8</f>
        <v>4</v>
      </c>
      <c r="AG7" s="436">
        <f>SUM(AE7:AF7)</f>
        <v>4</v>
      </c>
      <c r="AH7" s="435" t="str">
        <f t="shared" ref="AH7:AH12" si="5">RANK(AG7,$AG$7:$AG$12)&amp;IF(COUNTIF($AG$7:$AG$12,AG7)&gt;1,"-"&amp;RANK(AG7,$AG$7:$AG$12)+COUNTIF($AG$7:$AG$12,AG7)-1,"")</f>
        <v>1-6</v>
      </c>
      <c r="AI7" s="435" t="str">
        <f>RANK(AG7,$AG$7:$AG$27)&amp;IF(COUNTIF($AG$7:$AG$27,AG7)&gt;1,"-"&amp;RANK(AG7,$AG$7:$AG$27)+COUNTIF($AG$7:$AG$27,AG7)-1,"")</f>
        <v>1-17</v>
      </c>
      <c r="AJ7" s="439">
        <f>'6.1'!F8</f>
        <v>1</v>
      </c>
      <c r="AK7" s="436">
        <f>AJ7</f>
        <v>1</v>
      </c>
      <c r="AL7" s="435" t="str">
        <f t="shared" ref="AL7:AL12" si="6">RANK(AK7,$AK$7:$AK$12)&amp;IF(COUNTIF($AK$7:$AK$12,AK7)&gt;1,"-"&amp;RANK(AK7,$AK$7:$AK$12)+COUNTIF($AK$7:$AK$12,AK7)-1,"")</f>
        <v>4-6</v>
      </c>
      <c r="AM7" s="435" t="str">
        <f>RANK(AK7,$AK$7:$AK$27)&amp;IF(COUNTIF($AK$7:$AK$27,AK7)&gt;1,"-"&amp;RANK(AK7,$AK$7:$AK$27)+COUNTIF($AK$7:$AK$27,AK7)-1,"")</f>
        <v>11-17</v>
      </c>
      <c r="AN7" s="439">
        <f>'7.1'!E8</f>
        <v>3</v>
      </c>
      <c r="AO7" s="439">
        <f>'7.2'!F7</f>
        <v>2</v>
      </c>
      <c r="AP7" s="436">
        <f t="shared" ref="AP7:AP27" si="7">SUM(AN7:AO7)</f>
        <v>5</v>
      </c>
      <c r="AQ7" s="435" t="str">
        <f t="shared" ref="AQ7:AQ12" si="8">RANK(AP7,$AP$7:$AP$12)&amp;IF(COUNTIF($AP$7:$AP$12,AP7)&gt;1,"-"&amp;RANK(AP7,$AP$7:$AP$12)+COUNTIF($AP$7:$AP$12,AP7)-1,"")</f>
        <v>1-5</v>
      </c>
      <c r="AR7" s="435" t="str">
        <f>RANK(AP7,$AP$7:$AP$27)&amp;IF(COUNTIF($AP$7:$AP$27,AP7)&gt;1,"-"&amp;RANK(AP7,$AP$7:$AP$27)+COUNTIF($AP$7:$AP$27,AP7)-1,"")</f>
        <v>1-14</v>
      </c>
      <c r="AS7" s="438">
        <f>'8.1'!G7</f>
        <v>3</v>
      </c>
      <c r="AT7" s="438">
        <f>'8.2'!G7</f>
        <v>3</v>
      </c>
      <c r="AU7" s="438">
        <f>'8.3'!G7</f>
        <v>3</v>
      </c>
      <c r="AV7" s="438">
        <f>'8.4'!G8</f>
        <v>3</v>
      </c>
      <c r="AW7" s="436">
        <f t="shared" ref="AW7:AW27" si="9">SUM(AS7:AV7)</f>
        <v>12</v>
      </c>
      <c r="AX7" s="435" t="str">
        <f t="shared" ref="AX7:AX12" si="10">RANK(AW7,$AW$7:$AW$12)&amp;IF(COUNTIF($AW$7:$AW$12,AW7)&gt;1,"-"&amp;RANK(AW7,$AW$7:$AW$12)+COUNTIF($AW$7:$AW$12,AW7)-1,"")</f>
        <v>1-6</v>
      </c>
      <c r="AY7" s="435" t="str">
        <f>RANK(AW7,$AW$7:$AW$27)&amp;IF(COUNTIF($AW$7:$AW$27,AW7)&gt;1,"-"&amp;RANK(AW7,$AW$7:$AW$27)+COUNTIF($AW$7:$AW$27,AW7)-1,"")</f>
        <v>1-12</v>
      </c>
      <c r="AZ7" s="439">
        <f>'9.1'!H7</f>
        <v>1</v>
      </c>
      <c r="BA7" s="439">
        <f>'9.2'!H7</f>
        <v>2</v>
      </c>
      <c r="BB7" s="439">
        <f>'9.3'!H7</f>
        <v>2</v>
      </c>
      <c r="BC7" s="439">
        <f>'9.4'!H8</f>
        <v>2</v>
      </c>
      <c r="BD7" s="439">
        <f>'9.5'!H7</f>
        <v>2</v>
      </c>
      <c r="BE7" s="439">
        <f>'9.6'!H7</f>
        <v>2</v>
      </c>
      <c r="BF7" s="440">
        <f t="shared" ref="BF7:BF27" si="11">SUM(AZ7:BE7)</f>
        <v>11</v>
      </c>
      <c r="BG7" s="435" t="str">
        <f t="shared" ref="BG7:BG12" si="12">RANK(BF7,$BF$7:$BF$12)&amp;IF(COUNTIF($BF$7:$BF$12,BF7)&gt;1,"-"&amp;RANK(BF7,$BF$7:$BF$12)+COUNTIF($BF$7:$BF$12,BF7)-1,"")</f>
        <v>5</v>
      </c>
      <c r="BH7" s="435" t="str">
        <f>RANK(BF7,$BF$7:$BF$27)&amp;IF(COUNTIF($BF$7:$BF$27,BF7)&gt;1,"-"&amp;RANK(BF7,$BF$7:$BF$27)+COUNTIF($BF$7:$BF$27,BF7)-1,"")</f>
        <v>16-17</v>
      </c>
      <c r="BI7" s="439">
        <f>'10.1'!H7</f>
        <v>2</v>
      </c>
      <c r="BJ7" s="439">
        <f>'10.2'!H8</f>
        <v>2</v>
      </c>
      <c r="BK7" s="440">
        <f t="shared" ref="BK7:BK27" si="13">SUM(BI7:BJ7)</f>
        <v>4</v>
      </c>
      <c r="BL7" s="435" t="str">
        <f t="shared" ref="BL7:BL12" si="14">RANK(BK7,$BK$7:$BK$12)&amp;IF(COUNTIF($BK$7:$BK$12,BK7)&gt;1,"-"&amp;RANK(BK7,$BK$7:$BK$12)+COUNTIF($BK$7:$BK$12,BK7)-1,"")</f>
        <v>1-3</v>
      </c>
      <c r="BM7" s="435" t="str">
        <f>RANK(BK7,$BK$7:$BK$27)&amp;IF(COUNTIF($BK$7:$BK$27,BK7)&gt;1,"-"&amp;RANK(BK7,$BK$7:$BK$27)+COUNTIF($BK$7:$BK$27,BK7)-1,"")</f>
        <v>1-13</v>
      </c>
      <c r="BN7" s="439">
        <f>'11.1'!G8</f>
        <v>3</v>
      </c>
      <c r="BO7" s="439">
        <f>'11.2'!G7</f>
        <v>3</v>
      </c>
      <c r="BP7" s="439">
        <f>'11.3'!G7</f>
        <v>3</v>
      </c>
      <c r="BQ7" s="439">
        <f>'11.4'!G8</f>
        <v>3</v>
      </c>
      <c r="BR7" s="436">
        <f t="shared" ref="BR7:BR27" si="15">SUM(BN7:BQ7)</f>
        <v>12</v>
      </c>
      <c r="BS7" s="435" t="str">
        <f t="shared" ref="BS7:BS12" si="16">RANK(BR7,$BR$7:$BR$12)&amp;IF(COUNTIF($BR$7:$BR$12,BR7)&gt;1,"-"&amp;RANK(BR7,$BR$7:$BR$12)+COUNTIF($BR$7:$BR$12,BR7)-1,"")</f>
        <v>1-5</v>
      </c>
      <c r="BT7" s="435" t="str">
        <f>RANK(BR7,$BR$7:$BR$27)&amp;IF(COUNTIF($BR$7:$BR$27,BR7)&gt;1,"-"&amp;RANK(BR7,$BR$7:$BR$27)+COUNTIF($BR$7:$BR$27,BR7)-1,"")</f>
        <v>1-17</v>
      </c>
      <c r="BU7" s="439">
        <f>'12.1'!E7</f>
        <v>1</v>
      </c>
      <c r="BV7" s="436">
        <f t="shared" ref="BV7:BV12" si="17">SUM(BU7:BU7)</f>
        <v>1</v>
      </c>
      <c r="BW7" s="435" t="str">
        <f t="shared" ref="BW7:BW12" si="18">RANK(BV7,$BV$7:$BV$12)&amp;IF(COUNTIF($BV$7:$BV$12,BV7)&gt;1,"-"&amp;RANK(BV7,$BV$7:$BV$12)+COUNTIF($BV$7:$BV$12,BV7)-1,"")</f>
        <v>1-6</v>
      </c>
      <c r="BX7" s="435" t="str">
        <f>RANK(BV7,$BV$7:$BV$27)&amp;IF(COUNTIF($BV$7:$BV$27,BV7)&gt;1,"-"&amp;RANK(BV7,$BV$7:$BV$27)+COUNTIF($BV$7:$BV$27,BV7)-1,"")</f>
        <v>1-20</v>
      </c>
      <c r="BY7" s="439">
        <f>'13.1'!F8</f>
        <v>2</v>
      </c>
      <c r="BZ7" s="439">
        <f>'13.2'!E8</f>
        <v>2</v>
      </c>
      <c r="CA7" s="439">
        <f>'13.3'!F7</f>
        <v>2</v>
      </c>
      <c r="CB7" s="440">
        <f t="shared" ref="CB7:CB27" si="19">SUM(BY7:CA7)</f>
        <v>6</v>
      </c>
      <c r="CC7" s="435" t="str">
        <f t="shared" ref="CC7:CC12" si="20">RANK(CB7,$CB$7:$CB$12)&amp;IF(COUNTIF($CB$7:$CB$12,CB7)&gt;1,"-"&amp;RANK(CB7,$CB$7:$CB$12)+COUNTIF($CB$7:$CB$12,CB7)-1,"")</f>
        <v>1-5</v>
      </c>
      <c r="CD7" s="435" t="str">
        <f>RANK(CB7,$CB$7:$CB$27)&amp;IF(COUNTIF($CB$7:$CB$27,CB7)&gt;1,"-"&amp;RANK(CB7,$CB$7:$CB$27)+COUNTIF($CB$7:$CB$27,CB7)-1,"")</f>
        <v>1-14</v>
      </c>
      <c r="CE7" s="441">
        <f>'14.1'!D8</f>
        <v>3</v>
      </c>
      <c r="CF7" s="442">
        <f>SUM(CE7)</f>
        <v>3</v>
      </c>
      <c r="CG7" s="435" t="str">
        <f t="shared" ref="CG7:CG12" si="21">RANK(CF7,$CF$7:$CF$12)&amp;IF(COUNTIF($CF$7:$CF$12,CF7)&gt;1,"-"&amp;RANK(CF7,$CF$7:$CF$12)+COUNTIF($CF$7:$CF$12,CF7)-1,"")</f>
        <v>1-4</v>
      </c>
      <c r="CH7" s="435" t="str">
        <f>RANK(CF7,$CF$7:$CF$27)&amp;IF(COUNTIF($CF$7:$CF$27,CF7)&gt;1,"-"&amp;RANK(CF7,$CF$7:$CF$27)+COUNTIF($CF$7:$CF$27,CF7)-1,"")</f>
        <v>1-16</v>
      </c>
    </row>
    <row r="8" spans="1:86" ht="15.75" customHeight="1" x14ac:dyDescent="0.25">
      <c r="A8" s="212" t="s">
        <v>28</v>
      </c>
      <c r="B8" s="435" t="str">
        <f t="shared" ref="B8:B27" si="22">RANK(E8,$E$7:$E$27)&amp;IF(COUNTIF($E$7:$E$27,E8)&gt;1,"-"&amp;RANK(E8,$E$7:$E$27)+COUNTIF($E$7:$E$27,E8)-1,"")</f>
        <v>6-9</v>
      </c>
      <c r="C8" s="435" t="str">
        <f t="shared" si="0"/>
        <v>3-4</v>
      </c>
      <c r="D8" s="436">
        <f t="shared" ref="D8:D27" si="23">E8/$E$5*100</f>
        <v>93.478260869565219</v>
      </c>
      <c r="E8" s="437">
        <f t="shared" ref="E8:E27" si="24">I8+O8+S8+AB8+AG8+AK8+AP8+AW8+BF8+BK8+BR8+BV8+CB8+CF8</f>
        <v>86</v>
      </c>
      <c r="F8" s="438">
        <f>'1.1'!H8</f>
        <v>4</v>
      </c>
      <c r="G8" s="438">
        <f>'1.2'!F8</f>
        <v>2</v>
      </c>
      <c r="H8" s="438">
        <f>'1.3'!F8</f>
        <v>2</v>
      </c>
      <c r="I8" s="436">
        <f t="shared" ref="I8:I27" si="25">SUM(F8:H8)</f>
        <v>8</v>
      </c>
      <c r="J8" s="435" t="str">
        <f t="shared" si="1"/>
        <v>1-6</v>
      </c>
      <c r="K8" s="435" t="str">
        <f t="shared" ref="K8:K27" si="26">RANK(I8,$I$7:$I$27)&amp;IF(COUNTIF($I$7:$I$27,I8)&gt;1,"-"&amp;RANK(I8,$I$7:$I$27)+COUNTIF($I$7:$I$27,I8)-1,"")</f>
        <v>1-18</v>
      </c>
      <c r="L8" s="439">
        <f>'2.1'!D9</f>
        <v>4</v>
      </c>
      <c r="M8" s="439">
        <f>'2.2 - старая Методика'!D9</f>
        <v>0</v>
      </c>
      <c r="N8" s="439">
        <f>'2.2'!D9</f>
        <v>4</v>
      </c>
      <c r="O8" s="436">
        <f t="shared" ref="O8:O27" si="27">SUM(L8:N8)</f>
        <v>8</v>
      </c>
      <c r="P8" s="435" t="str">
        <f t="shared" si="2"/>
        <v>1-5</v>
      </c>
      <c r="Q8" s="435" t="str">
        <f t="shared" ref="Q8:Q27" si="28">RANK(O8,$O$7:$O$27)&amp;IF(COUNTIF($O$7:$O$27,O8)&gt;1,"-"&amp;RANK(O8,$O$7:$O$27)+COUNTIF($O$7:$O$27,O8)-1,"")</f>
        <v>1-14</v>
      </c>
      <c r="R8" s="439">
        <f>'3.1'!F8</f>
        <v>0</v>
      </c>
      <c r="S8" s="436">
        <f t="shared" ref="S8:S27" si="29">R8</f>
        <v>0</v>
      </c>
      <c r="T8" s="435" t="str">
        <f t="shared" si="3"/>
        <v>6</v>
      </c>
      <c r="U8" s="435" t="str">
        <f t="shared" ref="U8:U27" si="30">RANK(S8,$S$7:$S$27)&amp;IF(COUNTIF($S$7:$S$27,S8)&gt;1,"-"&amp;RANK(S8,$S$7:$S$27)+COUNTIF($S$7:$S$27,S8)-1,"")</f>
        <v>20</v>
      </c>
      <c r="V8" s="439">
        <f>'4.1'!F9</f>
        <v>2</v>
      </c>
      <c r="W8" s="439">
        <f>'4.2'!F9</f>
        <v>2</v>
      </c>
      <c r="X8" s="439">
        <f>'4.3'!F9</f>
        <v>2</v>
      </c>
      <c r="Y8" s="439">
        <f>'4.4'!F9</f>
        <v>2</v>
      </c>
      <c r="Z8" s="439">
        <f>'4.5'!F9</f>
        <v>2</v>
      </c>
      <c r="AA8" s="439">
        <f>'4.6'!E9</f>
        <v>2</v>
      </c>
      <c r="AB8" s="436">
        <f t="shared" ref="AB8:AB27" si="31">SUM(V8:AA8)</f>
        <v>12</v>
      </c>
      <c r="AC8" s="435" t="str">
        <f t="shared" si="4"/>
        <v>1-3</v>
      </c>
      <c r="AD8" s="435" t="str">
        <f t="shared" ref="AD8:AD27" si="32">RANK(AB8,$AB$7:$AB$27)&amp;IF(COUNTIF($AB$7:$AB$27,AB8)&gt;1,"-"&amp;RANK(AB8,$AB$7:$AB$27)+COUNTIF($AB$7:$AB$27,AB8)-1,"")</f>
        <v>1-10</v>
      </c>
      <c r="AE8" s="439">
        <f>'5.1 - старая Методика'!D9</f>
        <v>0</v>
      </c>
      <c r="AF8" s="439">
        <f>'5.1'!D9</f>
        <v>4</v>
      </c>
      <c r="AG8" s="436">
        <f t="shared" ref="AG8:AG27" si="33">SUM(AE8:AF8)</f>
        <v>4</v>
      </c>
      <c r="AH8" s="435" t="str">
        <f t="shared" si="5"/>
        <v>1-6</v>
      </c>
      <c r="AI8" s="435" t="str">
        <f t="shared" ref="AI8:AI27" si="34">RANK(AG8,$AG$7:$AG$27)&amp;IF(COUNTIF($AG$7:$AG$27,AG8)&gt;1,"-"&amp;RANK(AG8,$AG$7:$AG$27)+COUNTIF($AG$7:$AG$27,AG8)-1,"")</f>
        <v>1-17</v>
      </c>
      <c r="AJ8" s="439">
        <f>'6.1'!F9</f>
        <v>3</v>
      </c>
      <c r="AK8" s="436">
        <f t="shared" ref="AK8:AK27" si="35">AJ8</f>
        <v>3</v>
      </c>
      <c r="AL8" s="435" t="str">
        <f t="shared" si="6"/>
        <v>1-3</v>
      </c>
      <c r="AM8" s="435" t="str">
        <f t="shared" ref="AM8:AM27" si="36">RANK(AK8,$AK$7:$AK$27)&amp;IF(COUNTIF($AK$7:$AK$27,AK8)&gt;1,"-"&amp;RANK(AK8,$AK$7:$AK$27)+COUNTIF($AK$7:$AK$27,AK8)-1,"")</f>
        <v>1-10</v>
      </c>
      <c r="AN8" s="439">
        <f>'7.1'!E9</f>
        <v>3</v>
      </c>
      <c r="AO8" s="439">
        <f>'7.2'!F8</f>
        <v>2</v>
      </c>
      <c r="AP8" s="436">
        <f t="shared" si="7"/>
        <v>5</v>
      </c>
      <c r="AQ8" s="435" t="str">
        <f t="shared" si="8"/>
        <v>1-5</v>
      </c>
      <c r="AR8" s="435" t="str">
        <f t="shared" ref="AR8:AR27" si="37">RANK(AP8,$AP$7:$AP$27)&amp;IF(COUNTIF($AP$7:$AP$27,AP8)&gt;1,"-"&amp;RANK(AP8,$AP$7:$AP$27)+COUNTIF($AP$7:$AP$27,AP8)-1,"")</f>
        <v>1-14</v>
      </c>
      <c r="AS8" s="438">
        <f>'8.1'!G8</f>
        <v>3</v>
      </c>
      <c r="AT8" s="438">
        <f>'8.2'!G8</f>
        <v>3</v>
      </c>
      <c r="AU8" s="438">
        <f>'8.3'!G8</f>
        <v>3</v>
      </c>
      <c r="AV8" s="438">
        <f>'8.4'!G9</f>
        <v>3</v>
      </c>
      <c r="AW8" s="436">
        <f t="shared" si="9"/>
        <v>12</v>
      </c>
      <c r="AX8" s="435" t="str">
        <f t="shared" si="10"/>
        <v>1-6</v>
      </c>
      <c r="AY8" s="435" t="str">
        <f t="shared" ref="AY8:AY27" si="38">RANK(AW8,$AW$7:$AW$27)&amp;IF(COUNTIF($AW$7:$AW$27,AW8)&gt;1,"-"&amp;RANK(AW8,$AW$7:$AW$27)+COUNTIF($AW$7:$AW$27,AW8)-1,"")</f>
        <v>1-12</v>
      </c>
      <c r="AZ8" s="439">
        <f>'9.1'!H8</f>
        <v>2</v>
      </c>
      <c r="BA8" s="439">
        <f>'9.2'!H8</f>
        <v>2</v>
      </c>
      <c r="BB8" s="439">
        <f>'9.3'!H8</f>
        <v>2</v>
      </c>
      <c r="BC8" s="439">
        <f>'9.4'!H9</f>
        <v>2</v>
      </c>
      <c r="BD8" s="439">
        <f>'9.5'!H8</f>
        <v>2</v>
      </c>
      <c r="BE8" s="439">
        <f>'9.6'!H8</f>
        <v>2</v>
      </c>
      <c r="BF8" s="440">
        <f t="shared" si="11"/>
        <v>12</v>
      </c>
      <c r="BG8" s="435" t="str">
        <f t="shared" si="12"/>
        <v>1-4</v>
      </c>
      <c r="BH8" s="435" t="str">
        <f t="shared" ref="BH8:BH27" si="39">RANK(BF8,$BF$7:$BF$27)&amp;IF(COUNTIF($BF$7:$BF$27,BF8)&gt;1,"-"&amp;RANK(BF8,$BF$7:$BF$27)+COUNTIF($BF$7:$BF$27,BF8)-1,"")</f>
        <v>1-15</v>
      </c>
      <c r="BI8" s="439">
        <f>'10.1'!H8</f>
        <v>0</v>
      </c>
      <c r="BJ8" s="439">
        <f>'10.2'!H9</f>
        <v>0</v>
      </c>
      <c r="BK8" s="440">
        <f t="shared" si="13"/>
        <v>0</v>
      </c>
      <c r="BL8" s="435" t="str">
        <f t="shared" si="14"/>
        <v>6</v>
      </c>
      <c r="BM8" s="435" t="str">
        <f t="shared" ref="BM8:BM27" si="40">RANK(BK8,$BK$7:$BK$27)&amp;IF(COUNTIF($BK$7:$BK$27,BK8)&gt;1,"-"&amp;RANK(BK8,$BK$7:$BK$27)+COUNTIF($BK$7:$BK$27,BK8)-1,"")</f>
        <v>19-20</v>
      </c>
      <c r="BN8" s="439">
        <f>'11.1'!G9</f>
        <v>3</v>
      </c>
      <c r="BO8" s="439">
        <f>'11.2'!G8</f>
        <v>3</v>
      </c>
      <c r="BP8" s="439">
        <f>'11.3'!G8</f>
        <v>3</v>
      </c>
      <c r="BQ8" s="439">
        <f>'11.4'!G9</f>
        <v>3</v>
      </c>
      <c r="BR8" s="436">
        <f t="shared" si="15"/>
        <v>12</v>
      </c>
      <c r="BS8" s="435" t="str">
        <f t="shared" si="16"/>
        <v>1-5</v>
      </c>
      <c r="BT8" s="435" t="str">
        <f t="shared" ref="BT8:BT27" si="41">RANK(BR8,$BR$7:$BR$27)&amp;IF(COUNTIF($BR$7:$BR$27,BR8)&gt;1,"-"&amp;RANK(BR8,$BR$7:$BR$27)+COUNTIF($BR$7:$BR$27,BR8)-1,"")</f>
        <v>1-17</v>
      </c>
      <c r="BU8" s="439">
        <f>'12.1'!E8</f>
        <v>1</v>
      </c>
      <c r="BV8" s="436">
        <f t="shared" si="17"/>
        <v>1</v>
      </c>
      <c r="BW8" s="435" t="str">
        <f t="shared" si="18"/>
        <v>1-6</v>
      </c>
      <c r="BX8" s="435" t="str">
        <f t="shared" ref="BX8:BX27" si="42">RANK(BV8,$BV$7:$BV$27)&amp;IF(COUNTIF($BV$7:$BV$27,BV8)&gt;1,"-"&amp;RANK(BV8,$BV$7:$BV$27)+COUNTIF($BV$7:$BV$27,BV8)-1,"")</f>
        <v>1-20</v>
      </c>
      <c r="BY8" s="439">
        <f>'13.1'!F9</f>
        <v>2</v>
      </c>
      <c r="BZ8" s="439">
        <f>'13.2'!E9</f>
        <v>2</v>
      </c>
      <c r="CA8" s="439">
        <f>'13.3'!F8</f>
        <v>2</v>
      </c>
      <c r="CB8" s="440">
        <f t="shared" si="19"/>
        <v>6</v>
      </c>
      <c r="CC8" s="435" t="str">
        <f t="shared" si="20"/>
        <v>1-5</v>
      </c>
      <c r="CD8" s="435" t="str">
        <f t="shared" ref="CD8:CD27" si="43">RANK(CB8,$CB$7:$CB$27)&amp;IF(COUNTIF($CB$7:$CB$27,CB8)&gt;1,"-"&amp;RANK(CB8,$CB$7:$CB$27)+COUNTIF($CB$7:$CB$27,CB8)-1,"")</f>
        <v>1-14</v>
      </c>
      <c r="CE8" s="441">
        <f>'14.1'!D9</f>
        <v>3</v>
      </c>
      <c r="CF8" s="442">
        <f t="shared" ref="CF8:CF27" si="44">SUM(CE8)</f>
        <v>3</v>
      </c>
      <c r="CG8" s="435" t="str">
        <f t="shared" si="21"/>
        <v>1-4</v>
      </c>
      <c r="CH8" s="435" t="str">
        <f t="shared" ref="CH8:CH27" si="45">RANK(CF8,$CF$7:$CF$27)&amp;IF(COUNTIF($CF$7:$CF$27,CF8)&gt;1,"-"&amp;RANK(CF8,$CF$7:$CF$27)+COUNTIF($CF$7:$CF$27,CF8)-1,"")</f>
        <v>1-16</v>
      </c>
    </row>
    <row r="9" spans="1:86" ht="15.75" customHeight="1" x14ac:dyDescent="0.25">
      <c r="A9" s="212" t="s">
        <v>29</v>
      </c>
      <c r="B9" s="435" t="str">
        <f t="shared" si="22"/>
        <v>6-9</v>
      </c>
      <c r="C9" s="435" t="str">
        <f t="shared" si="0"/>
        <v>3-4</v>
      </c>
      <c r="D9" s="436">
        <f t="shared" si="23"/>
        <v>93.478260869565219</v>
      </c>
      <c r="E9" s="437">
        <f t="shared" si="24"/>
        <v>86</v>
      </c>
      <c r="F9" s="438">
        <f>'1.1'!H9</f>
        <v>4</v>
      </c>
      <c r="G9" s="438">
        <f>'1.2'!F9</f>
        <v>2</v>
      </c>
      <c r="H9" s="438">
        <f>'1.3'!F9</f>
        <v>2</v>
      </c>
      <c r="I9" s="436">
        <f t="shared" si="25"/>
        <v>8</v>
      </c>
      <c r="J9" s="435" t="str">
        <f t="shared" si="1"/>
        <v>1-6</v>
      </c>
      <c r="K9" s="435" t="str">
        <f t="shared" si="26"/>
        <v>1-18</v>
      </c>
      <c r="L9" s="439">
        <f>'2.1'!D10</f>
        <v>4</v>
      </c>
      <c r="M9" s="439">
        <f>'2.2 - старая Методика'!D10</f>
        <v>0</v>
      </c>
      <c r="N9" s="439">
        <f>'2.2'!D10</f>
        <v>4</v>
      </c>
      <c r="O9" s="436">
        <f t="shared" si="27"/>
        <v>8</v>
      </c>
      <c r="P9" s="435" t="str">
        <f t="shared" si="2"/>
        <v>1-5</v>
      </c>
      <c r="Q9" s="435" t="str">
        <f t="shared" si="28"/>
        <v>1-14</v>
      </c>
      <c r="R9" s="439">
        <f>'3.1'!F9</f>
        <v>2</v>
      </c>
      <c r="S9" s="436">
        <f t="shared" si="29"/>
        <v>2</v>
      </c>
      <c r="T9" s="435" t="str">
        <f t="shared" si="3"/>
        <v>1-4</v>
      </c>
      <c r="U9" s="435" t="str">
        <f t="shared" si="30"/>
        <v>1-18</v>
      </c>
      <c r="V9" s="439">
        <f>'4.1'!F10</f>
        <v>2</v>
      </c>
      <c r="W9" s="439">
        <f>'4.2'!F10</f>
        <v>1</v>
      </c>
      <c r="X9" s="439">
        <f>'4.3'!F10</f>
        <v>2</v>
      </c>
      <c r="Y9" s="439">
        <f>'4.4'!F10</f>
        <v>2</v>
      </c>
      <c r="Z9" s="439">
        <f>'4.5'!F10</f>
        <v>2</v>
      </c>
      <c r="AA9" s="439">
        <f>'4.6'!E10</f>
        <v>2</v>
      </c>
      <c r="AB9" s="436">
        <f t="shared" si="31"/>
        <v>11</v>
      </c>
      <c r="AC9" s="435" t="str">
        <f t="shared" si="4"/>
        <v>4</v>
      </c>
      <c r="AD9" s="435" t="str">
        <f t="shared" si="32"/>
        <v>11-13</v>
      </c>
      <c r="AE9" s="439">
        <f>'5.1 - старая Методика'!D10</f>
        <v>0</v>
      </c>
      <c r="AF9" s="439">
        <f>'5.1'!D10</f>
        <v>4</v>
      </c>
      <c r="AG9" s="436">
        <f t="shared" si="33"/>
        <v>4</v>
      </c>
      <c r="AH9" s="435" t="str">
        <f t="shared" si="5"/>
        <v>1-6</v>
      </c>
      <c r="AI9" s="435" t="str">
        <f t="shared" si="34"/>
        <v>1-17</v>
      </c>
      <c r="AJ9" s="439">
        <f>'6.1'!F10</f>
        <v>3</v>
      </c>
      <c r="AK9" s="436">
        <f t="shared" si="35"/>
        <v>3</v>
      </c>
      <c r="AL9" s="435" t="str">
        <f t="shared" si="6"/>
        <v>1-3</v>
      </c>
      <c r="AM9" s="435" t="str">
        <f t="shared" si="36"/>
        <v>1-10</v>
      </c>
      <c r="AN9" s="439">
        <f>'7.1'!E10</f>
        <v>3</v>
      </c>
      <c r="AO9" s="439">
        <f>'7.2'!F9</f>
        <v>2</v>
      </c>
      <c r="AP9" s="436">
        <f t="shared" si="7"/>
        <v>5</v>
      </c>
      <c r="AQ9" s="435" t="str">
        <f t="shared" si="8"/>
        <v>1-5</v>
      </c>
      <c r="AR9" s="435" t="str">
        <f t="shared" si="37"/>
        <v>1-14</v>
      </c>
      <c r="AS9" s="438">
        <f>'8.1'!G9</f>
        <v>3</v>
      </c>
      <c r="AT9" s="438">
        <f>'8.2'!G9</f>
        <v>3</v>
      </c>
      <c r="AU9" s="438">
        <f>'8.3'!G9</f>
        <v>3</v>
      </c>
      <c r="AV9" s="438">
        <f>'8.4'!G10</f>
        <v>3</v>
      </c>
      <c r="AW9" s="436">
        <f t="shared" si="9"/>
        <v>12</v>
      </c>
      <c r="AX9" s="435" t="str">
        <f t="shared" si="10"/>
        <v>1-6</v>
      </c>
      <c r="AY9" s="435" t="str">
        <f t="shared" si="38"/>
        <v>1-12</v>
      </c>
      <c r="AZ9" s="439">
        <f>'9.1'!H9</f>
        <v>0</v>
      </c>
      <c r="BA9" s="439">
        <f>'9.2'!H9</f>
        <v>2</v>
      </c>
      <c r="BB9" s="439">
        <f>'9.3'!H9</f>
        <v>2</v>
      </c>
      <c r="BC9" s="439">
        <f>'9.4'!H10</f>
        <v>2</v>
      </c>
      <c r="BD9" s="439">
        <f>'9.5'!H9</f>
        <v>2</v>
      </c>
      <c r="BE9" s="439">
        <f>'9.6'!H9</f>
        <v>2</v>
      </c>
      <c r="BF9" s="440">
        <f t="shared" si="11"/>
        <v>10</v>
      </c>
      <c r="BG9" s="435" t="str">
        <f t="shared" si="12"/>
        <v>6</v>
      </c>
      <c r="BH9" s="435" t="str">
        <f t="shared" si="39"/>
        <v>19-20</v>
      </c>
      <c r="BI9" s="439">
        <f>'10.1'!H9</f>
        <v>2</v>
      </c>
      <c r="BJ9" s="439">
        <f>'10.2'!H10</f>
        <v>2</v>
      </c>
      <c r="BK9" s="440">
        <f t="shared" si="13"/>
        <v>4</v>
      </c>
      <c r="BL9" s="435" t="str">
        <f t="shared" si="14"/>
        <v>1-3</v>
      </c>
      <c r="BM9" s="435" t="str">
        <f t="shared" si="40"/>
        <v>1-13</v>
      </c>
      <c r="BN9" s="439">
        <f>'11.1'!G10</f>
        <v>3</v>
      </c>
      <c r="BO9" s="439">
        <f>'11.2'!G9</f>
        <v>3</v>
      </c>
      <c r="BP9" s="439">
        <f>'11.3'!G9</f>
        <v>0</v>
      </c>
      <c r="BQ9" s="439">
        <f>'11.4'!G10</f>
        <v>3</v>
      </c>
      <c r="BR9" s="436">
        <f t="shared" si="15"/>
        <v>9</v>
      </c>
      <c r="BS9" s="435" t="str">
        <f t="shared" si="16"/>
        <v>6</v>
      </c>
      <c r="BT9" s="435" t="str">
        <f t="shared" si="41"/>
        <v>19</v>
      </c>
      <c r="BU9" s="439">
        <f>'12.1'!E9</f>
        <v>1</v>
      </c>
      <c r="BV9" s="436">
        <f t="shared" si="17"/>
        <v>1</v>
      </c>
      <c r="BW9" s="435" t="str">
        <f t="shared" si="18"/>
        <v>1-6</v>
      </c>
      <c r="BX9" s="435" t="str">
        <f t="shared" si="42"/>
        <v>1-20</v>
      </c>
      <c r="BY9" s="439">
        <f>'13.1'!F10</f>
        <v>2</v>
      </c>
      <c r="BZ9" s="439">
        <f>'13.2'!E10</f>
        <v>2</v>
      </c>
      <c r="CA9" s="439">
        <f>'13.3'!F9</f>
        <v>2</v>
      </c>
      <c r="CB9" s="440">
        <f t="shared" si="19"/>
        <v>6</v>
      </c>
      <c r="CC9" s="435" t="str">
        <f t="shared" si="20"/>
        <v>1-5</v>
      </c>
      <c r="CD9" s="435" t="str">
        <f t="shared" si="43"/>
        <v>1-14</v>
      </c>
      <c r="CE9" s="441">
        <f>'14.1'!D10</f>
        <v>3</v>
      </c>
      <c r="CF9" s="442">
        <f t="shared" si="44"/>
        <v>3</v>
      </c>
      <c r="CG9" s="435" t="str">
        <f t="shared" si="21"/>
        <v>1-4</v>
      </c>
      <c r="CH9" s="435" t="str">
        <f t="shared" si="45"/>
        <v>1-16</v>
      </c>
    </row>
    <row r="10" spans="1:86" ht="15.75" customHeight="1" x14ac:dyDescent="0.25">
      <c r="A10" s="212" t="s">
        <v>30</v>
      </c>
      <c r="B10" s="435" t="str">
        <f t="shared" si="22"/>
        <v>17</v>
      </c>
      <c r="C10" s="435" t="str">
        <f t="shared" si="0"/>
        <v>6</v>
      </c>
      <c r="D10" s="436">
        <f t="shared" si="23"/>
        <v>80.978260869565219</v>
      </c>
      <c r="E10" s="437">
        <f t="shared" si="24"/>
        <v>74.5</v>
      </c>
      <c r="F10" s="438">
        <f>'1.1'!H10</f>
        <v>4</v>
      </c>
      <c r="G10" s="438">
        <f>'1.2'!F10</f>
        <v>2</v>
      </c>
      <c r="H10" s="438">
        <f>'1.3'!F10</f>
        <v>2</v>
      </c>
      <c r="I10" s="436">
        <f t="shared" si="25"/>
        <v>8</v>
      </c>
      <c r="J10" s="435" t="str">
        <f t="shared" si="1"/>
        <v>1-6</v>
      </c>
      <c r="K10" s="435" t="str">
        <f t="shared" si="26"/>
        <v>1-18</v>
      </c>
      <c r="L10" s="439">
        <f>'2.1'!D11</f>
        <v>2</v>
      </c>
      <c r="M10" s="439">
        <f>'2.2 - старая Методика'!D11</f>
        <v>0</v>
      </c>
      <c r="N10" s="439">
        <f>'2.2'!D11</f>
        <v>4</v>
      </c>
      <c r="O10" s="436">
        <f t="shared" si="27"/>
        <v>6</v>
      </c>
      <c r="P10" s="435" t="str">
        <f t="shared" si="2"/>
        <v>6</v>
      </c>
      <c r="Q10" s="435" t="str">
        <f t="shared" si="28"/>
        <v>15-17</v>
      </c>
      <c r="R10" s="439">
        <f>'3.1'!F10</f>
        <v>2</v>
      </c>
      <c r="S10" s="436">
        <f t="shared" si="29"/>
        <v>2</v>
      </c>
      <c r="T10" s="435" t="str">
        <f t="shared" si="3"/>
        <v>1-4</v>
      </c>
      <c r="U10" s="435" t="str">
        <f t="shared" si="30"/>
        <v>1-18</v>
      </c>
      <c r="V10" s="439">
        <f>'4.1'!F11</f>
        <v>2</v>
      </c>
      <c r="W10" s="439">
        <f>'4.2'!F11</f>
        <v>0</v>
      </c>
      <c r="X10" s="439">
        <f>'4.3'!F11</f>
        <v>2</v>
      </c>
      <c r="Y10" s="439">
        <f>'4.4'!F11</f>
        <v>2</v>
      </c>
      <c r="Z10" s="439">
        <f>'4.5'!F11</f>
        <v>2</v>
      </c>
      <c r="AA10" s="439">
        <f>'4.6'!E11</f>
        <v>2</v>
      </c>
      <c r="AB10" s="436">
        <f t="shared" si="31"/>
        <v>10</v>
      </c>
      <c r="AC10" s="435" t="str">
        <f t="shared" si="4"/>
        <v>6</v>
      </c>
      <c r="AD10" s="435" t="str">
        <f t="shared" si="32"/>
        <v>15-18</v>
      </c>
      <c r="AE10" s="439">
        <f>'5.1 - старая Методика'!D11</f>
        <v>0</v>
      </c>
      <c r="AF10" s="439">
        <f>'5.1'!D11</f>
        <v>4</v>
      </c>
      <c r="AG10" s="436">
        <f t="shared" si="33"/>
        <v>4</v>
      </c>
      <c r="AH10" s="435" t="str">
        <f t="shared" si="5"/>
        <v>1-6</v>
      </c>
      <c r="AI10" s="435" t="str">
        <f t="shared" si="34"/>
        <v>1-17</v>
      </c>
      <c r="AJ10" s="439">
        <f>'6.1'!F11</f>
        <v>1</v>
      </c>
      <c r="AK10" s="436">
        <f t="shared" si="35"/>
        <v>1</v>
      </c>
      <c r="AL10" s="435" t="str">
        <f t="shared" si="6"/>
        <v>4-6</v>
      </c>
      <c r="AM10" s="435" t="str">
        <f t="shared" si="36"/>
        <v>11-17</v>
      </c>
      <c r="AN10" s="439">
        <f>'7.1'!E11</f>
        <v>0</v>
      </c>
      <c r="AO10" s="439">
        <f>'7.2'!F10</f>
        <v>2</v>
      </c>
      <c r="AP10" s="436">
        <f t="shared" si="7"/>
        <v>2</v>
      </c>
      <c r="AQ10" s="435" t="str">
        <f t="shared" si="8"/>
        <v>6</v>
      </c>
      <c r="AR10" s="435" t="str">
        <f t="shared" si="37"/>
        <v>17-19</v>
      </c>
      <c r="AS10" s="438">
        <f>'8.1'!G10</f>
        <v>3</v>
      </c>
      <c r="AT10" s="438">
        <f>'8.2'!G10</f>
        <v>3</v>
      </c>
      <c r="AU10" s="438">
        <f>'8.3'!G10</f>
        <v>3</v>
      </c>
      <c r="AV10" s="438">
        <f>'8.4'!G11</f>
        <v>3</v>
      </c>
      <c r="AW10" s="436">
        <f t="shared" si="9"/>
        <v>12</v>
      </c>
      <c r="AX10" s="435" t="str">
        <f t="shared" si="10"/>
        <v>1-6</v>
      </c>
      <c r="AY10" s="435" t="str">
        <f t="shared" si="38"/>
        <v>1-12</v>
      </c>
      <c r="AZ10" s="439">
        <f>'9.1'!H10</f>
        <v>2</v>
      </c>
      <c r="BA10" s="439">
        <f>'9.2'!H10</f>
        <v>2</v>
      </c>
      <c r="BB10" s="439">
        <f>'9.3'!H10</f>
        <v>2</v>
      </c>
      <c r="BC10" s="439">
        <f>'9.4'!H11</f>
        <v>2</v>
      </c>
      <c r="BD10" s="439">
        <f>'9.5'!H10</f>
        <v>2</v>
      </c>
      <c r="BE10" s="439">
        <f>'9.6'!H10</f>
        <v>2</v>
      </c>
      <c r="BF10" s="440">
        <f t="shared" si="11"/>
        <v>12</v>
      </c>
      <c r="BG10" s="435" t="str">
        <f t="shared" si="12"/>
        <v>1-4</v>
      </c>
      <c r="BH10" s="435" t="str">
        <f t="shared" si="39"/>
        <v>1-15</v>
      </c>
      <c r="BI10" s="439">
        <f>'10.1'!H10</f>
        <v>0</v>
      </c>
      <c r="BJ10" s="439">
        <f>'10.2'!H11</f>
        <v>0.5</v>
      </c>
      <c r="BK10" s="440">
        <f t="shared" si="13"/>
        <v>0.5</v>
      </c>
      <c r="BL10" s="435" t="str">
        <f t="shared" si="14"/>
        <v>5</v>
      </c>
      <c r="BM10" s="435" t="str">
        <f t="shared" si="40"/>
        <v>18</v>
      </c>
      <c r="BN10" s="439">
        <f>'11.1'!G11</f>
        <v>3</v>
      </c>
      <c r="BO10" s="439">
        <f>'11.2'!G10</f>
        <v>3</v>
      </c>
      <c r="BP10" s="439">
        <f>'11.3'!G10</f>
        <v>3</v>
      </c>
      <c r="BQ10" s="439">
        <f>'11.4'!G11</f>
        <v>3</v>
      </c>
      <c r="BR10" s="436">
        <f t="shared" si="15"/>
        <v>12</v>
      </c>
      <c r="BS10" s="435" t="str">
        <f t="shared" si="16"/>
        <v>1-5</v>
      </c>
      <c r="BT10" s="435" t="str">
        <f t="shared" si="41"/>
        <v>1-17</v>
      </c>
      <c r="BU10" s="439">
        <f>'12.1'!E10</f>
        <v>1</v>
      </c>
      <c r="BV10" s="436">
        <f t="shared" si="17"/>
        <v>1</v>
      </c>
      <c r="BW10" s="435" t="str">
        <f t="shared" si="18"/>
        <v>1-6</v>
      </c>
      <c r="BX10" s="435" t="str">
        <f t="shared" si="42"/>
        <v>1-20</v>
      </c>
      <c r="BY10" s="439">
        <f>'13.1'!F11</f>
        <v>2</v>
      </c>
      <c r="BZ10" s="439">
        <f>'13.2'!E11</f>
        <v>0</v>
      </c>
      <c r="CA10" s="439">
        <f>'13.3'!F10</f>
        <v>2</v>
      </c>
      <c r="CB10" s="440">
        <f t="shared" si="19"/>
        <v>4</v>
      </c>
      <c r="CC10" s="435" t="str">
        <f t="shared" si="20"/>
        <v>6</v>
      </c>
      <c r="CD10" s="435" t="str">
        <f t="shared" si="43"/>
        <v>16-18</v>
      </c>
      <c r="CE10" s="441">
        <f>'14.1'!D11</f>
        <v>0</v>
      </c>
      <c r="CF10" s="442">
        <f t="shared" si="44"/>
        <v>0</v>
      </c>
      <c r="CG10" s="435" t="str">
        <f t="shared" si="21"/>
        <v>5-6</v>
      </c>
      <c r="CH10" s="435" t="str">
        <f t="shared" si="45"/>
        <v>19-20</v>
      </c>
    </row>
    <row r="11" spans="1:86" ht="15.75" customHeight="1" x14ac:dyDescent="0.25">
      <c r="A11" s="212" t="s">
        <v>31</v>
      </c>
      <c r="B11" s="435" t="str">
        <f t="shared" si="22"/>
        <v>2-3</v>
      </c>
      <c r="C11" s="435" t="str">
        <f t="shared" si="0"/>
        <v>1</v>
      </c>
      <c r="D11" s="436">
        <f t="shared" si="23"/>
        <v>98.91304347826086</v>
      </c>
      <c r="E11" s="437">
        <f t="shared" si="24"/>
        <v>91</v>
      </c>
      <c r="F11" s="438">
        <f>'1.1'!H11</f>
        <v>4</v>
      </c>
      <c r="G11" s="438">
        <f>'1.2'!F11</f>
        <v>2</v>
      </c>
      <c r="H11" s="438">
        <f>'1.3'!F11</f>
        <v>2</v>
      </c>
      <c r="I11" s="436">
        <f t="shared" si="25"/>
        <v>8</v>
      </c>
      <c r="J11" s="435" t="str">
        <f t="shared" si="1"/>
        <v>1-6</v>
      </c>
      <c r="K11" s="435" t="str">
        <f t="shared" si="26"/>
        <v>1-18</v>
      </c>
      <c r="L11" s="439">
        <f>'2.1'!D12</f>
        <v>4</v>
      </c>
      <c r="M11" s="439">
        <f>'2.2 - старая Методика'!D12</f>
        <v>0</v>
      </c>
      <c r="N11" s="439">
        <f>'2.2'!D12</f>
        <v>4</v>
      </c>
      <c r="O11" s="436">
        <f t="shared" si="27"/>
        <v>8</v>
      </c>
      <c r="P11" s="435" t="str">
        <f t="shared" si="2"/>
        <v>1-5</v>
      </c>
      <c r="Q11" s="435" t="str">
        <f t="shared" si="28"/>
        <v>1-14</v>
      </c>
      <c r="R11" s="439">
        <f>'3.1'!F11</f>
        <v>1</v>
      </c>
      <c r="S11" s="436">
        <f t="shared" si="29"/>
        <v>1</v>
      </c>
      <c r="T11" s="435" t="str">
        <f t="shared" si="3"/>
        <v>5</v>
      </c>
      <c r="U11" s="435" t="str">
        <f t="shared" si="30"/>
        <v>19</v>
      </c>
      <c r="V11" s="439">
        <f>'4.1'!F12</f>
        <v>2</v>
      </c>
      <c r="W11" s="439">
        <f>'4.2'!F12</f>
        <v>2</v>
      </c>
      <c r="X11" s="439">
        <f>'4.3'!F12</f>
        <v>2</v>
      </c>
      <c r="Y11" s="439">
        <f>'4.4'!F12</f>
        <v>2</v>
      </c>
      <c r="Z11" s="439">
        <f>'4.5'!F12</f>
        <v>2</v>
      </c>
      <c r="AA11" s="439">
        <f>'4.6'!E12</f>
        <v>2</v>
      </c>
      <c r="AB11" s="436">
        <f t="shared" si="31"/>
        <v>12</v>
      </c>
      <c r="AC11" s="435" t="str">
        <f t="shared" si="4"/>
        <v>1-3</v>
      </c>
      <c r="AD11" s="435" t="str">
        <f t="shared" si="32"/>
        <v>1-10</v>
      </c>
      <c r="AE11" s="439">
        <f>'5.1 - старая Методика'!D12</f>
        <v>0</v>
      </c>
      <c r="AF11" s="439">
        <f>'5.1'!D12</f>
        <v>4</v>
      </c>
      <c r="AG11" s="436">
        <f t="shared" si="33"/>
        <v>4</v>
      </c>
      <c r="AH11" s="435" t="str">
        <f t="shared" si="5"/>
        <v>1-6</v>
      </c>
      <c r="AI11" s="435" t="str">
        <f t="shared" si="34"/>
        <v>1-17</v>
      </c>
      <c r="AJ11" s="439">
        <f>'6.1'!F12</f>
        <v>3</v>
      </c>
      <c r="AK11" s="436">
        <f t="shared" si="35"/>
        <v>3</v>
      </c>
      <c r="AL11" s="435" t="str">
        <f t="shared" si="6"/>
        <v>1-3</v>
      </c>
      <c r="AM11" s="435" t="str">
        <f t="shared" si="36"/>
        <v>1-10</v>
      </c>
      <c r="AN11" s="439">
        <f>'7.1'!E12</f>
        <v>3</v>
      </c>
      <c r="AO11" s="439">
        <f>'7.2'!F11</f>
        <v>2</v>
      </c>
      <c r="AP11" s="436">
        <f t="shared" si="7"/>
        <v>5</v>
      </c>
      <c r="AQ11" s="435" t="str">
        <f t="shared" si="8"/>
        <v>1-5</v>
      </c>
      <c r="AR11" s="435" t="str">
        <f t="shared" si="37"/>
        <v>1-14</v>
      </c>
      <c r="AS11" s="438">
        <f>'8.1'!G11</f>
        <v>3</v>
      </c>
      <c r="AT11" s="438">
        <f>'8.2'!G11</f>
        <v>3</v>
      </c>
      <c r="AU11" s="438">
        <f>'8.3'!G11</f>
        <v>3</v>
      </c>
      <c r="AV11" s="438">
        <f>'8.4'!G12</f>
        <v>3</v>
      </c>
      <c r="AW11" s="436">
        <f t="shared" si="9"/>
        <v>12</v>
      </c>
      <c r="AX11" s="435" t="str">
        <f t="shared" si="10"/>
        <v>1-6</v>
      </c>
      <c r="AY11" s="435" t="str">
        <f t="shared" si="38"/>
        <v>1-12</v>
      </c>
      <c r="AZ11" s="439">
        <f>'9.1'!H11</f>
        <v>2</v>
      </c>
      <c r="BA11" s="439">
        <f>'9.2'!H11</f>
        <v>2</v>
      </c>
      <c r="BB11" s="439">
        <f>'9.3'!H11</f>
        <v>2</v>
      </c>
      <c r="BC11" s="439">
        <f>'9.4'!H12</f>
        <v>2</v>
      </c>
      <c r="BD11" s="439">
        <f>'9.5'!H11</f>
        <v>2</v>
      </c>
      <c r="BE11" s="439">
        <f>'9.6'!H11</f>
        <v>2</v>
      </c>
      <c r="BF11" s="440">
        <f t="shared" si="11"/>
        <v>12</v>
      </c>
      <c r="BG11" s="435" t="str">
        <f t="shared" si="12"/>
        <v>1-4</v>
      </c>
      <c r="BH11" s="435" t="str">
        <f t="shared" si="39"/>
        <v>1-15</v>
      </c>
      <c r="BI11" s="439">
        <f>'10.1'!H11</f>
        <v>2</v>
      </c>
      <c r="BJ11" s="439">
        <f>'10.2'!H12</f>
        <v>2</v>
      </c>
      <c r="BK11" s="440">
        <f t="shared" si="13"/>
        <v>4</v>
      </c>
      <c r="BL11" s="435" t="str">
        <f t="shared" si="14"/>
        <v>1-3</v>
      </c>
      <c r="BM11" s="435" t="str">
        <f t="shared" si="40"/>
        <v>1-13</v>
      </c>
      <c r="BN11" s="439">
        <f>'11.1'!G12</f>
        <v>3</v>
      </c>
      <c r="BO11" s="439">
        <f>'11.2'!G11</f>
        <v>3</v>
      </c>
      <c r="BP11" s="439">
        <f>'11.3'!G11</f>
        <v>3</v>
      </c>
      <c r="BQ11" s="439">
        <f>'11.4'!G12</f>
        <v>3</v>
      </c>
      <c r="BR11" s="436">
        <f t="shared" si="15"/>
        <v>12</v>
      </c>
      <c r="BS11" s="435" t="str">
        <f t="shared" si="16"/>
        <v>1-5</v>
      </c>
      <c r="BT11" s="435" t="str">
        <f t="shared" si="41"/>
        <v>1-17</v>
      </c>
      <c r="BU11" s="439">
        <f>'12.1'!E11</f>
        <v>1</v>
      </c>
      <c r="BV11" s="436">
        <f t="shared" si="17"/>
        <v>1</v>
      </c>
      <c r="BW11" s="435" t="str">
        <f t="shared" si="18"/>
        <v>1-6</v>
      </c>
      <c r="BX11" s="435" t="str">
        <f t="shared" si="42"/>
        <v>1-20</v>
      </c>
      <c r="BY11" s="439">
        <f>'13.1'!F12</f>
        <v>2</v>
      </c>
      <c r="BZ11" s="439">
        <f>'13.2'!E12</f>
        <v>2</v>
      </c>
      <c r="CA11" s="439">
        <f>'13.3'!F11</f>
        <v>2</v>
      </c>
      <c r="CB11" s="440">
        <f t="shared" si="19"/>
        <v>6</v>
      </c>
      <c r="CC11" s="435" t="str">
        <f t="shared" si="20"/>
        <v>1-5</v>
      </c>
      <c r="CD11" s="435" t="str">
        <f t="shared" si="43"/>
        <v>1-14</v>
      </c>
      <c r="CE11" s="441">
        <f>'14.1'!D12</f>
        <v>3</v>
      </c>
      <c r="CF11" s="442">
        <f t="shared" si="44"/>
        <v>3</v>
      </c>
      <c r="CG11" s="435" t="str">
        <f t="shared" si="21"/>
        <v>1-4</v>
      </c>
      <c r="CH11" s="435" t="str">
        <f t="shared" si="45"/>
        <v>1-16</v>
      </c>
    </row>
    <row r="12" spans="1:86" ht="15.75" customHeight="1" x14ac:dyDescent="0.25">
      <c r="A12" s="212" t="s">
        <v>32</v>
      </c>
      <c r="B12" s="435" t="str">
        <f t="shared" si="22"/>
        <v>10</v>
      </c>
      <c r="C12" s="435" t="str">
        <f t="shared" si="0"/>
        <v>5</v>
      </c>
      <c r="D12" s="436">
        <f t="shared" si="23"/>
        <v>92.391304347826093</v>
      </c>
      <c r="E12" s="437">
        <f t="shared" si="24"/>
        <v>85</v>
      </c>
      <c r="F12" s="438">
        <f>'1.1'!H12</f>
        <v>4</v>
      </c>
      <c r="G12" s="438">
        <f>'1.2'!F12</f>
        <v>2</v>
      </c>
      <c r="H12" s="438">
        <f>'1.3'!F12</f>
        <v>2</v>
      </c>
      <c r="I12" s="436">
        <f t="shared" si="25"/>
        <v>8</v>
      </c>
      <c r="J12" s="435" t="str">
        <f t="shared" si="1"/>
        <v>1-6</v>
      </c>
      <c r="K12" s="435" t="str">
        <f t="shared" si="26"/>
        <v>1-18</v>
      </c>
      <c r="L12" s="439">
        <f>'2.1'!D13</f>
        <v>4</v>
      </c>
      <c r="M12" s="439">
        <f>'2.2 - старая Методика'!D13</f>
        <v>0</v>
      </c>
      <c r="N12" s="439">
        <f>'2.2'!D13</f>
        <v>4</v>
      </c>
      <c r="O12" s="436">
        <f t="shared" si="27"/>
        <v>8</v>
      </c>
      <c r="P12" s="435" t="str">
        <f t="shared" si="2"/>
        <v>1-5</v>
      </c>
      <c r="Q12" s="435" t="str">
        <f t="shared" si="28"/>
        <v>1-14</v>
      </c>
      <c r="R12" s="439">
        <f>'3.1'!F12</f>
        <v>2</v>
      </c>
      <c r="S12" s="436">
        <f t="shared" si="29"/>
        <v>2</v>
      </c>
      <c r="T12" s="435" t="str">
        <f t="shared" si="3"/>
        <v>1-4</v>
      </c>
      <c r="U12" s="435" t="str">
        <f t="shared" si="30"/>
        <v>1-18</v>
      </c>
      <c r="V12" s="439">
        <f>'4.1'!F13</f>
        <v>2</v>
      </c>
      <c r="W12" s="439">
        <f>'4.2'!F13</f>
        <v>2</v>
      </c>
      <c r="X12" s="439">
        <f>'4.3'!F13</f>
        <v>2</v>
      </c>
      <c r="Y12" s="439">
        <f>'4.4'!F13</f>
        <v>2</v>
      </c>
      <c r="Z12" s="439">
        <f>'4.5'!F13</f>
        <v>2</v>
      </c>
      <c r="AA12" s="439">
        <f>'4.6'!E13</f>
        <v>2</v>
      </c>
      <c r="AB12" s="436">
        <f t="shared" si="31"/>
        <v>12</v>
      </c>
      <c r="AC12" s="435" t="str">
        <f t="shared" si="4"/>
        <v>1-3</v>
      </c>
      <c r="AD12" s="435" t="str">
        <f t="shared" si="32"/>
        <v>1-10</v>
      </c>
      <c r="AE12" s="439">
        <f>'5.1 - старая Методика'!D13</f>
        <v>0</v>
      </c>
      <c r="AF12" s="439">
        <f>'5.1'!D13</f>
        <v>4</v>
      </c>
      <c r="AG12" s="436">
        <f t="shared" si="33"/>
        <v>4</v>
      </c>
      <c r="AH12" s="435" t="str">
        <f t="shared" si="5"/>
        <v>1-6</v>
      </c>
      <c r="AI12" s="435" t="str">
        <f t="shared" si="34"/>
        <v>1-17</v>
      </c>
      <c r="AJ12" s="439">
        <f>'6.1'!F13</f>
        <v>1</v>
      </c>
      <c r="AK12" s="436">
        <f t="shared" si="35"/>
        <v>1</v>
      </c>
      <c r="AL12" s="435" t="str">
        <f t="shared" si="6"/>
        <v>4-6</v>
      </c>
      <c r="AM12" s="435" t="str">
        <f t="shared" si="36"/>
        <v>11-17</v>
      </c>
      <c r="AN12" s="439">
        <f>'7.1'!E13</f>
        <v>3</v>
      </c>
      <c r="AO12" s="439">
        <f>'7.2'!F12</f>
        <v>2</v>
      </c>
      <c r="AP12" s="436">
        <f t="shared" si="7"/>
        <v>5</v>
      </c>
      <c r="AQ12" s="435" t="str">
        <f t="shared" si="8"/>
        <v>1-5</v>
      </c>
      <c r="AR12" s="435" t="str">
        <f t="shared" si="37"/>
        <v>1-14</v>
      </c>
      <c r="AS12" s="438">
        <f>'8.1'!G12</f>
        <v>3</v>
      </c>
      <c r="AT12" s="438">
        <f>'8.2'!G12</f>
        <v>3</v>
      </c>
      <c r="AU12" s="438">
        <f>'8.3'!G12</f>
        <v>3</v>
      </c>
      <c r="AV12" s="438">
        <f>'8.4'!G13</f>
        <v>3</v>
      </c>
      <c r="AW12" s="436">
        <f t="shared" si="9"/>
        <v>12</v>
      </c>
      <c r="AX12" s="435" t="str">
        <f t="shared" si="10"/>
        <v>1-6</v>
      </c>
      <c r="AY12" s="435" t="str">
        <f t="shared" si="38"/>
        <v>1-12</v>
      </c>
      <c r="AZ12" s="439">
        <f>'9.1'!H12</f>
        <v>2</v>
      </c>
      <c r="BA12" s="439">
        <f>'9.2'!H12</f>
        <v>2</v>
      </c>
      <c r="BB12" s="439">
        <f>'9.3'!H12</f>
        <v>2</v>
      </c>
      <c r="BC12" s="439">
        <f>'9.4'!H13</f>
        <v>2</v>
      </c>
      <c r="BD12" s="439">
        <f>'9.5'!H12</f>
        <v>2</v>
      </c>
      <c r="BE12" s="439">
        <f>'9.6'!H12</f>
        <v>2</v>
      </c>
      <c r="BF12" s="440">
        <f t="shared" si="11"/>
        <v>12</v>
      </c>
      <c r="BG12" s="435" t="str">
        <f t="shared" si="12"/>
        <v>1-4</v>
      </c>
      <c r="BH12" s="435" t="str">
        <f t="shared" si="39"/>
        <v>1-15</v>
      </c>
      <c r="BI12" s="439">
        <f>'10.1'!H12</f>
        <v>1</v>
      </c>
      <c r="BJ12" s="439">
        <f>'10.2'!H13</f>
        <v>1</v>
      </c>
      <c r="BK12" s="440">
        <f t="shared" si="13"/>
        <v>2</v>
      </c>
      <c r="BL12" s="435" t="str">
        <f t="shared" si="14"/>
        <v>4</v>
      </c>
      <c r="BM12" s="435" t="str">
        <f t="shared" si="40"/>
        <v>15-17</v>
      </c>
      <c r="BN12" s="439">
        <f>'11.1'!G13</f>
        <v>3</v>
      </c>
      <c r="BO12" s="439">
        <f>'11.2'!G12</f>
        <v>3</v>
      </c>
      <c r="BP12" s="439">
        <f>'11.3'!G12</f>
        <v>3</v>
      </c>
      <c r="BQ12" s="439">
        <f>'11.4'!G13</f>
        <v>3</v>
      </c>
      <c r="BR12" s="436">
        <f t="shared" si="15"/>
        <v>12</v>
      </c>
      <c r="BS12" s="435" t="str">
        <f t="shared" si="16"/>
        <v>1-5</v>
      </c>
      <c r="BT12" s="435" t="str">
        <f t="shared" si="41"/>
        <v>1-17</v>
      </c>
      <c r="BU12" s="439">
        <f>'12.1'!E12</f>
        <v>1</v>
      </c>
      <c r="BV12" s="436">
        <f t="shared" si="17"/>
        <v>1</v>
      </c>
      <c r="BW12" s="435" t="str">
        <f t="shared" si="18"/>
        <v>1-6</v>
      </c>
      <c r="BX12" s="435" t="str">
        <f t="shared" si="42"/>
        <v>1-20</v>
      </c>
      <c r="BY12" s="439">
        <f>'13.1'!F13</f>
        <v>2</v>
      </c>
      <c r="BZ12" s="439">
        <f>'13.2'!E13</f>
        <v>2</v>
      </c>
      <c r="CA12" s="439">
        <f>'13.3'!F12</f>
        <v>2</v>
      </c>
      <c r="CB12" s="440">
        <f t="shared" si="19"/>
        <v>6</v>
      </c>
      <c r="CC12" s="435" t="str">
        <f t="shared" si="20"/>
        <v>1-5</v>
      </c>
      <c r="CD12" s="435" t="str">
        <f t="shared" si="43"/>
        <v>1-14</v>
      </c>
      <c r="CE12" s="441">
        <f>'14.1'!D13</f>
        <v>0</v>
      </c>
      <c r="CF12" s="442">
        <f t="shared" si="44"/>
        <v>0</v>
      </c>
      <c r="CG12" s="435" t="str">
        <f t="shared" si="21"/>
        <v>5-6</v>
      </c>
      <c r="CH12" s="435" t="str">
        <f t="shared" si="45"/>
        <v>19-20</v>
      </c>
    </row>
    <row r="13" spans="1:86" ht="15.75" hidden="1" customHeight="1" x14ac:dyDescent="0.25">
      <c r="A13" s="133" t="s">
        <v>26</v>
      </c>
      <c r="B13" s="130"/>
      <c r="C13" s="130"/>
      <c r="D13" s="130"/>
      <c r="E13" s="131"/>
      <c r="F13" s="132"/>
      <c r="G13" s="132"/>
      <c r="H13" s="132"/>
      <c r="I13" s="132"/>
      <c r="J13" s="132"/>
      <c r="K13" s="132"/>
      <c r="L13" s="132"/>
      <c r="M13" s="291"/>
      <c r="N13" s="132"/>
      <c r="O13" s="132"/>
      <c r="P13" s="132"/>
      <c r="Q13" s="132"/>
      <c r="R13" s="132"/>
      <c r="S13" s="132"/>
      <c r="T13" s="132"/>
      <c r="U13" s="132"/>
      <c r="V13" s="132"/>
      <c r="W13" s="132"/>
      <c r="X13" s="132"/>
      <c r="Y13" s="132"/>
      <c r="Z13" s="132"/>
      <c r="AA13" s="132"/>
      <c r="AB13" s="132"/>
      <c r="AC13" s="132"/>
      <c r="AD13" s="132"/>
      <c r="AE13" s="291"/>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row>
    <row r="14" spans="1:86" s="166" customFormat="1" ht="15.75" customHeight="1" x14ac:dyDescent="0.25">
      <c r="A14" s="212" t="s">
        <v>33</v>
      </c>
      <c r="B14" s="435" t="str">
        <f t="shared" si="22"/>
        <v>19</v>
      </c>
      <c r="C14" s="435" t="str">
        <f>RANK(E14,$E$14:$E$27)&amp;IF(COUNTIF($E$14:$E$27,E14)&gt;1,"-"&amp;RANK(E14,$E$14:$E$27)+COUNTIF($E$14:$E$27,E14)-1,"")</f>
        <v>13</v>
      </c>
      <c r="D14" s="436">
        <f t="shared" si="23"/>
        <v>77.173913043478265</v>
      </c>
      <c r="E14" s="437">
        <f t="shared" si="24"/>
        <v>71</v>
      </c>
      <c r="F14" s="438">
        <f>'1.1'!H14</f>
        <v>4</v>
      </c>
      <c r="G14" s="438">
        <f>'1.2'!F14</f>
        <v>2</v>
      </c>
      <c r="H14" s="438">
        <f>'1.3'!F14</f>
        <v>2</v>
      </c>
      <c r="I14" s="436">
        <f t="shared" si="25"/>
        <v>8</v>
      </c>
      <c r="J14" s="435" t="str">
        <f>RANK(I14,$I$14:$I$27)&amp;IF(COUNTIF($I$14:$I$27,I14)&gt;1,"-"&amp;RANK(I14,$I$14:$I$27)+COUNTIF($I$14:$I$27,I14)-1,"")</f>
        <v>1-12</v>
      </c>
      <c r="K14" s="435" t="str">
        <f t="shared" si="26"/>
        <v>1-18</v>
      </c>
      <c r="L14" s="439">
        <f>'2.1'!D15</f>
        <v>2</v>
      </c>
      <c r="M14" s="439">
        <f>'2.2 - старая Методика'!D15</f>
        <v>0</v>
      </c>
      <c r="N14" s="439">
        <f>'2.2'!D15</f>
        <v>4</v>
      </c>
      <c r="O14" s="436">
        <f t="shared" si="27"/>
        <v>6</v>
      </c>
      <c r="P14" s="435" t="str">
        <f>RANK(O14,$O$14:$O$27)&amp;IF(COUNTIF($O$14:$O$27,O14)&gt;1,"-"&amp;RANK(O14,$O$14:$O$27)+COUNTIF($O$14:$O$27,O14)-1,"")</f>
        <v>10-11</v>
      </c>
      <c r="Q14" s="435" t="str">
        <f t="shared" si="28"/>
        <v>15-17</v>
      </c>
      <c r="R14" s="439">
        <f>'3.1'!F14</f>
        <v>2</v>
      </c>
      <c r="S14" s="436">
        <f t="shared" si="29"/>
        <v>2</v>
      </c>
      <c r="T14" s="435" t="str">
        <f>RANK(S14,$S$14:$S$27)&amp;IF(COUNTIF($S$14:$S$27,S14)&gt;1,"-"&amp;RANK(S14,$S$14:$S$27)+COUNTIF($S$14:$S$27,S14)-1,"")</f>
        <v>1-14</v>
      </c>
      <c r="U14" s="435" t="str">
        <f t="shared" si="30"/>
        <v>1-18</v>
      </c>
      <c r="V14" s="439">
        <f>'4.1'!F15</f>
        <v>2</v>
      </c>
      <c r="W14" s="439">
        <f>'4.2'!F15</f>
        <v>1</v>
      </c>
      <c r="X14" s="439">
        <f>'4.3'!F15</f>
        <v>2</v>
      </c>
      <c r="Y14" s="439">
        <f>'4.4'!F15</f>
        <v>2</v>
      </c>
      <c r="Z14" s="439">
        <f>'4.5'!F15</f>
        <v>2</v>
      </c>
      <c r="AA14" s="439">
        <f>'4.6'!E15</f>
        <v>2</v>
      </c>
      <c r="AB14" s="436">
        <f t="shared" si="31"/>
        <v>11</v>
      </c>
      <c r="AC14" s="435" t="str">
        <f>RANK(AB14,$AB$14:$AB$27)&amp;IF(COUNTIF($AB$14:$AB$27,AB14)&gt;1,"-"&amp;RANK(AB14,$AB$14:$AB$27)+COUNTIF($AB$14:$AB$27,AB14)-1,"")</f>
        <v>8-9</v>
      </c>
      <c r="AD14" s="435" t="str">
        <f t="shared" si="32"/>
        <v>11-13</v>
      </c>
      <c r="AE14" s="439">
        <f>'5.1 - старая Методика'!D15</f>
        <v>0</v>
      </c>
      <c r="AF14" s="439">
        <f>'5.1'!D15</f>
        <v>0</v>
      </c>
      <c r="AG14" s="436">
        <f t="shared" si="33"/>
        <v>0</v>
      </c>
      <c r="AH14" s="435" t="str">
        <f>RANK(AG14,$AG$14:$AG$27)&amp;IF(COUNTIF($AG$14:$AG$27,AG14)&gt;1,"-"&amp;RANK(AG14,$AG$14:$AG$27)+COUNTIF($AG$14:$AG$27,AG14)-1,"")</f>
        <v>14</v>
      </c>
      <c r="AI14" s="435" t="str">
        <f t="shared" si="34"/>
        <v>20</v>
      </c>
      <c r="AJ14" s="439">
        <f>'6.1'!F15</f>
        <v>1</v>
      </c>
      <c r="AK14" s="436">
        <f t="shared" si="35"/>
        <v>1</v>
      </c>
      <c r="AL14" s="435" t="str">
        <f>RANK(AK14,$AK$14:$AK$27)&amp;IF(COUNTIF($AK$14:$AK$27,AK14)&gt;1,"-"&amp;RANK(AK14,$AK$14:$AK$27)+COUNTIF($AK$14:$AK$27,AK14)-1,"")</f>
        <v>8-11</v>
      </c>
      <c r="AM14" s="435" t="str">
        <f t="shared" si="36"/>
        <v>11-17</v>
      </c>
      <c r="AN14" s="439">
        <f>'7.1'!E15</f>
        <v>3</v>
      </c>
      <c r="AO14" s="439">
        <f>'7.2'!F14</f>
        <v>0</v>
      </c>
      <c r="AP14" s="436">
        <f t="shared" si="7"/>
        <v>3</v>
      </c>
      <c r="AQ14" s="435" t="str">
        <f>RANK(AP14,$AP$14:$AP$27)&amp;IF(COUNTIF($AP$14:$AP$27,AP14)&gt;1,"-"&amp;RANK(AP14,$AP$14:$AP$27)+COUNTIF($AP$14:$AP$27,AP14)-1,"")</f>
        <v>10-11</v>
      </c>
      <c r="AR14" s="435" t="str">
        <f t="shared" si="37"/>
        <v>15-16</v>
      </c>
      <c r="AS14" s="438">
        <f>'8.1'!G14</f>
        <v>0</v>
      </c>
      <c r="AT14" s="438">
        <f>'8.2'!G14</f>
        <v>0</v>
      </c>
      <c r="AU14" s="438">
        <f>'8.3'!G14</f>
        <v>3</v>
      </c>
      <c r="AV14" s="438">
        <f>'8.4'!G15</f>
        <v>0</v>
      </c>
      <c r="AW14" s="436">
        <f t="shared" si="9"/>
        <v>3</v>
      </c>
      <c r="AX14" s="435" t="str">
        <f>RANK(AW14,$AW$14:$AW$27)&amp;IF(COUNTIF($AW$14:$AW$27,AW14)&gt;1,"-"&amp;RANK(AW14,$AW$14:$AW$27)+COUNTIF($AW$14:$AW$27,AW14)-1,"")</f>
        <v>14</v>
      </c>
      <c r="AY14" s="435" t="str">
        <f t="shared" si="38"/>
        <v>20</v>
      </c>
      <c r="AZ14" s="439">
        <f>'9.1'!H14</f>
        <v>2</v>
      </c>
      <c r="BA14" s="439">
        <f>'9.2'!H14</f>
        <v>2</v>
      </c>
      <c r="BB14" s="439">
        <f>'9.3'!H14</f>
        <v>2</v>
      </c>
      <c r="BC14" s="439">
        <f>'9.4'!H15</f>
        <v>2</v>
      </c>
      <c r="BD14" s="439">
        <f>'9.5'!H14</f>
        <v>2</v>
      </c>
      <c r="BE14" s="439">
        <f>'9.6'!H14</f>
        <v>2</v>
      </c>
      <c r="BF14" s="440">
        <f t="shared" si="11"/>
        <v>12</v>
      </c>
      <c r="BG14" s="435" t="str">
        <f>RANK(BF14,$BF$14:$BF$27)&amp;IF(COUNTIF($BF$14:$BF$27,BF14)&gt;1,"-"&amp;RANK(BF14,$BF$14:$BF$27)+COUNTIF($BF$14:$BF$27,BF14)-1,"")</f>
        <v>1-11</v>
      </c>
      <c r="BH14" s="435" t="str">
        <f t="shared" si="39"/>
        <v>1-15</v>
      </c>
      <c r="BI14" s="439">
        <f>'10.1'!H14</f>
        <v>2</v>
      </c>
      <c r="BJ14" s="439">
        <f>'10.2'!H15</f>
        <v>1</v>
      </c>
      <c r="BK14" s="440">
        <f t="shared" si="13"/>
        <v>3</v>
      </c>
      <c r="BL14" s="435" t="str">
        <f>RANK(BK14,$BK$14:$BK$27)&amp;IF(COUNTIF($BK$14:$BK$27,BK14)&gt;1,"-"&amp;RANK(BK14,$BK$14:$BK$27)+COUNTIF($BK$14:$BK$27,BK14)-1,"")</f>
        <v>11</v>
      </c>
      <c r="BM14" s="435" t="str">
        <f t="shared" si="40"/>
        <v>14</v>
      </c>
      <c r="BN14" s="439">
        <f>'11.1'!G15</f>
        <v>3</v>
      </c>
      <c r="BO14" s="439">
        <f>'11.2'!G14</f>
        <v>3</v>
      </c>
      <c r="BP14" s="439">
        <f>'11.3'!G14</f>
        <v>3</v>
      </c>
      <c r="BQ14" s="439">
        <f>'11.4'!G15</f>
        <v>3</v>
      </c>
      <c r="BR14" s="436">
        <f t="shared" si="15"/>
        <v>12</v>
      </c>
      <c r="BS14" s="435" t="str">
        <f>RANK(BR14,$BR$14:$BR$27)&amp;IF(COUNTIF($BR$14:$BR$27,BR14)&gt;1,"-"&amp;RANK(BR14,$BR$14:$BR$27)+COUNTIF($BR$14:$BR$27,BR14)-1,"")</f>
        <v>1-12</v>
      </c>
      <c r="BT14" s="435" t="str">
        <f t="shared" si="41"/>
        <v>1-17</v>
      </c>
      <c r="BU14" s="439">
        <f>'12.1'!E14</f>
        <v>1</v>
      </c>
      <c r="BV14" s="436">
        <f t="shared" ref="BV14:BV27" si="46">SUM(BU14:BU14)</f>
        <v>1</v>
      </c>
      <c r="BW14" s="435" t="str">
        <f>RANK(BV14,$BV$14:$BV$27)&amp;IF(COUNTIF($BV$14:$BV$27,BV14)&gt;1,"-"&amp;RANK(BV14,$BV$14:$BV$27)+COUNTIF($BV$14:$BV$27,BV14)-1,"")</f>
        <v>1-14</v>
      </c>
      <c r="BX14" s="435" t="str">
        <f t="shared" si="42"/>
        <v>1-20</v>
      </c>
      <c r="BY14" s="439">
        <f>'13.1'!F15</f>
        <v>2</v>
      </c>
      <c r="BZ14" s="439">
        <f>'13.2'!E15</f>
        <v>2</v>
      </c>
      <c r="CA14" s="439">
        <f>'13.3'!F14</f>
        <v>2</v>
      </c>
      <c r="CB14" s="440">
        <f t="shared" si="19"/>
        <v>6</v>
      </c>
      <c r="CC14" s="435" t="str">
        <f>RANK(CB14,$CB$14:$CB$27)&amp;IF(COUNTIF($CB$14:$CB$27,CB14)&gt;1,"-"&amp;RANK(CB14,$CB$14:$CB$27)+COUNTIF($CB$14:$CB$27,CB14)-1,"")</f>
        <v>1-9</v>
      </c>
      <c r="CD14" s="435" t="str">
        <f t="shared" si="43"/>
        <v>1-14</v>
      </c>
      <c r="CE14" s="441">
        <f>'14.1'!D15</f>
        <v>3</v>
      </c>
      <c r="CF14" s="442">
        <f t="shared" si="44"/>
        <v>3</v>
      </c>
      <c r="CG14" s="435" t="str">
        <f>RANK(CF14,$CF$14:$CF$27)&amp;IF(COUNTIF($CF$14:$CF$27,CF14)&gt;1,"-"&amp;RANK(CF14,$CF$14:$CF$27)+COUNTIF($CF$14:$CF$27,CF14)-1,"")</f>
        <v>1-12</v>
      </c>
      <c r="CH14" s="435" t="str">
        <f t="shared" si="45"/>
        <v>1-16</v>
      </c>
    </row>
    <row r="15" spans="1:86" ht="15.75" customHeight="1" x14ac:dyDescent="0.25">
      <c r="A15" s="212" t="s">
        <v>34</v>
      </c>
      <c r="B15" s="435" t="str">
        <f t="shared" si="22"/>
        <v>15</v>
      </c>
      <c r="C15" s="435" t="str">
        <f t="shared" ref="C15:C27" si="47">RANK(E15,$E$14:$E$27)&amp;IF(COUNTIF($E$14:$E$27,E15)&gt;1,"-"&amp;RANK(E15,$E$14:$E$27)+COUNTIF($E$14:$E$27,E15)-1,"")</f>
        <v>10</v>
      </c>
      <c r="D15" s="436">
        <f t="shared" si="23"/>
        <v>84.782608695652172</v>
      </c>
      <c r="E15" s="437">
        <f t="shared" si="24"/>
        <v>78</v>
      </c>
      <c r="F15" s="438">
        <f>'1.1'!H15</f>
        <v>4</v>
      </c>
      <c r="G15" s="438">
        <f>'1.2'!F15</f>
        <v>2</v>
      </c>
      <c r="H15" s="438">
        <f>'1.3'!F15</f>
        <v>2</v>
      </c>
      <c r="I15" s="436">
        <f t="shared" si="25"/>
        <v>8</v>
      </c>
      <c r="J15" s="435" t="str">
        <f t="shared" ref="J15:J27" si="48">RANK(I15,$I$14:$I$27)&amp;IF(COUNTIF($I$14:$I$27,I15)&gt;1,"-"&amp;RANK(I15,$I$14:$I$27)+COUNTIF($I$14:$I$27,I15)-1,"")</f>
        <v>1-12</v>
      </c>
      <c r="K15" s="435" t="str">
        <f t="shared" si="26"/>
        <v>1-18</v>
      </c>
      <c r="L15" s="439">
        <f>'2.1'!D16</f>
        <v>4</v>
      </c>
      <c r="M15" s="439">
        <f>'2.2 - старая Методика'!D16</f>
        <v>0</v>
      </c>
      <c r="N15" s="439">
        <f>'2.2'!D16</f>
        <v>0</v>
      </c>
      <c r="O15" s="436">
        <f t="shared" si="27"/>
        <v>4</v>
      </c>
      <c r="P15" s="435" t="str">
        <f t="shared" ref="P15:P27" si="49">RANK(O15,$O$14:$O$27)&amp;IF(COUNTIF($O$14:$O$27,O15)&gt;1,"-"&amp;RANK(O15,$O$14:$O$27)+COUNTIF($O$14:$O$27,O15)-1,"")</f>
        <v>13-14</v>
      </c>
      <c r="Q15" s="435" t="str">
        <f t="shared" si="28"/>
        <v>19-20</v>
      </c>
      <c r="R15" s="439">
        <f>'3.1'!F15</f>
        <v>2</v>
      </c>
      <c r="S15" s="436">
        <f t="shared" si="29"/>
        <v>2</v>
      </c>
      <c r="T15" s="435" t="str">
        <f t="shared" ref="T15:T27" si="50">RANK(S15,$S$14:$S$27)&amp;IF(COUNTIF($S$14:$S$27,S15)&gt;1,"-"&amp;RANK(S15,$S$14:$S$27)+COUNTIF($S$14:$S$27,S15)-1,"")</f>
        <v>1-14</v>
      </c>
      <c r="U15" s="435" t="str">
        <f t="shared" si="30"/>
        <v>1-18</v>
      </c>
      <c r="V15" s="439">
        <f>'4.1'!F16</f>
        <v>2</v>
      </c>
      <c r="W15" s="439">
        <f>'4.2'!F16</f>
        <v>2</v>
      </c>
      <c r="X15" s="439">
        <f>'4.3'!F16</f>
        <v>2</v>
      </c>
      <c r="Y15" s="439">
        <f>'4.4'!F16</f>
        <v>2</v>
      </c>
      <c r="Z15" s="439">
        <f>'4.5'!F16</f>
        <v>2</v>
      </c>
      <c r="AA15" s="439">
        <f>'4.6'!E16</f>
        <v>2</v>
      </c>
      <c r="AB15" s="436">
        <f t="shared" si="31"/>
        <v>12</v>
      </c>
      <c r="AC15" s="435" t="str">
        <f t="shared" ref="AC15:AC27" si="51">RANK(AB15,$AB$14:$AB$27)&amp;IF(COUNTIF($AB$14:$AB$27,AB15)&gt;1,"-"&amp;RANK(AB15,$AB$14:$AB$27)+COUNTIF($AB$14:$AB$27,AB15)-1,"")</f>
        <v>1-7</v>
      </c>
      <c r="AD15" s="435" t="str">
        <f t="shared" si="32"/>
        <v>1-10</v>
      </c>
      <c r="AE15" s="439">
        <f>'5.1 - старая Методика'!D16</f>
        <v>0</v>
      </c>
      <c r="AF15" s="439">
        <f>'5.1'!D16</f>
        <v>2</v>
      </c>
      <c r="AG15" s="436">
        <f t="shared" si="33"/>
        <v>2</v>
      </c>
      <c r="AH15" s="435" t="str">
        <f t="shared" ref="AH15:AH27" si="52">RANK(AG15,$AG$14:$AG$27)&amp;IF(COUNTIF($AG$14:$AG$27,AG15)&gt;1,"-"&amp;RANK(AG15,$AG$14:$AG$27)+COUNTIF($AG$14:$AG$27,AG15)-1,"")</f>
        <v>12-13</v>
      </c>
      <c r="AI15" s="435" t="str">
        <f t="shared" si="34"/>
        <v>18-19</v>
      </c>
      <c r="AJ15" s="439">
        <f>'6.1'!F16</f>
        <v>1</v>
      </c>
      <c r="AK15" s="436">
        <f t="shared" si="35"/>
        <v>1</v>
      </c>
      <c r="AL15" s="435" t="str">
        <f t="shared" ref="AL15:AL26" si="53">RANK(AK15,$AK$14:$AK$27)&amp;IF(COUNTIF($AK$14:$AK$27,AK15)&gt;1,"-"&amp;RANK(AK15,$AK$14:$AK$27)+COUNTIF($AK$14:$AK$27,AK15)-1,"")</f>
        <v>8-11</v>
      </c>
      <c r="AM15" s="435" t="str">
        <f t="shared" si="36"/>
        <v>11-17</v>
      </c>
      <c r="AN15" s="439">
        <f>'7.1'!E16</f>
        <v>3</v>
      </c>
      <c r="AO15" s="439">
        <f>'7.2'!F15</f>
        <v>2</v>
      </c>
      <c r="AP15" s="436">
        <f t="shared" si="7"/>
        <v>5</v>
      </c>
      <c r="AQ15" s="435" t="str">
        <f t="shared" ref="AQ15:AQ27" si="54">RANK(AP15,$AP$14:$AP$27)&amp;IF(COUNTIF($AP$14:$AP$27,AP15)&gt;1,"-"&amp;RANK(AP15,$AP$14:$AP$27)+COUNTIF($AP$14:$AP$27,AP15)-1,"")</f>
        <v>1-9</v>
      </c>
      <c r="AR15" s="435" t="str">
        <f t="shared" si="37"/>
        <v>1-14</v>
      </c>
      <c r="AS15" s="438">
        <f>'8.1'!G15</f>
        <v>0</v>
      </c>
      <c r="AT15" s="438">
        <f>'8.2'!G15</f>
        <v>0</v>
      </c>
      <c r="AU15" s="438">
        <f>'8.3'!G15</f>
        <v>3</v>
      </c>
      <c r="AV15" s="438">
        <f>'8.4'!G16</f>
        <v>3</v>
      </c>
      <c r="AW15" s="436">
        <f t="shared" si="9"/>
        <v>6</v>
      </c>
      <c r="AX15" s="435" t="str">
        <f t="shared" ref="AX15:AX27" si="55">RANK(AW15,$AW$14:$AW$27)&amp;IF(COUNTIF($AW$14:$AW$27,AW15)&gt;1,"-"&amp;RANK(AW15,$AW$14:$AW$27)+COUNTIF($AW$14:$AW$27,AW15)-1,"")</f>
        <v>10-13</v>
      </c>
      <c r="AY15" s="435" t="str">
        <f t="shared" si="38"/>
        <v>16-19</v>
      </c>
      <c r="AZ15" s="439">
        <f>'9.1'!H15</f>
        <v>2</v>
      </c>
      <c r="BA15" s="439">
        <f>'9.2'!H15</f>
        <v>2</v>
      </c>
      <c r="BB15" s="439">
        <f>'9.3'!H15</f>
        <v>2</v>
      </c>
      <c r="BC15" s="439">
        <f>'9.4'!H16</f>
        <v>2</v>
      </c>
      <c r="BD15" s="439">
        <f>'9.5'!H15</f>
        <v>2</v>
      </c>
      <c r="BE15" s="439">
        <f>'9.6'!H15</f>
        <v>2</v>
      </c>
      <c r="BF15" s="440">
        <f t="shared" si="11"/>
        <v>12</v>
      </c>
      <c r="BG15" s="435" t="str">
        <f t="shared" ref="BG15:BG27" si="56">RANK(BF15,$BF$14:$BF$27)&amp;IF(COUNTIF($BF$14:$BF$27,BF15)&gt;1,"-"&amp;RANK(BF15,$BF$14:$BF$27)+COUNTIF($BF$14:$BF$27,BF15)-1,"")</f>
        <v>1-11</v>
      </c>
      <c r="BH15" s="435" t="str">
        <f t="shared" si="39"/>
        <v>1-15</v>
      </c>
      <c r="BI15" s="439">
        <f>'10.1'!H15</f>
        <v>2</v>
      </c>
      <c r="BJ15" s="439">
        <f>'10.2'!H16</f>
        <v>2</v>
      </c>
      <c r="BK15" s="440">
        <f t="shared" si="13"/>
        <v>4</v>
      </c>
      <c r="BL15" s="435" t="str">
        <f t="shared" ref="BL15:BL27" si="57">RANK(BK15,$BK$14:$BK$27)&amp;IF(COUNTIF($BK$14:$BK$27,BK15)&gt;1,"-"&amp;RANK(BK15,$BK$14:$BK$27)+COUNTIF($BK$14:$BK$27,BK15)-1,"")</f>
        <v>1-10</v>
      </c>
      <c r="BM15" s="435" t="str">
        <f t="shared" si="40"/>
        <v>1-13</v>
      </c>
      <c r="BN15" s="439">
        <f>'11.1'!G16</f>
        <v>3</v>
      </c>
      <c r="BO15" s="439">
        <f>'11.2'!G15</f>
        <v>3</v>
      </c>
      <c r="BP15" s="439">
        <f>'11.3'!G15</f>
        <v>3</v>
      </c>
      <c r="BQ15" s="439">
        <f>'11.4'!G16</f>
        <v>3</v>
      </c>
      <c r="BR15" s="436">
        <f t="shared" si="15"/>
        <v>12</v>
      </c>
      <c r="BS15" s="435" t="str">
        <f t="shared" ref="BS15:BS27" si="58">RANK(BR15,$BR$14:$BR$27)&amp;IF(COUNTIF($BR$14:$BR$27,BR15)&gt;1,"-"&amp;RANK(BR15,$BR$14:$BR$27)+COUNTIF($BR$14:$BR$27,BR15)-1,"")</f>
        <v>1-12</v>
      </c>
      <c r="BT15" s="435" t="str">
        <f t="shared" si="41"/>
        <v>1-17</v>
      </c>
      <c r="BU15" s="439">
        <f>'12.1'!E15</f>
        <v>1</v>
      </c>
      <c r="BV15" s="436">
        <f t="shared" si="46"/>
        <v>1</v>
      </c>
      <c r="BW15" s="435" t="str">
        <f t="shared" ref="BW15:BW27" si="59">RANK(BV15,$BV$14:$BV$27)&amp;IF(COUNTIF($BV$14:$BV$27,BV15)&gt;1,"-"&amp;RANK(BV15,$BV$14:$BV$27)+COUNTIF($BV$14:$BV$27,BV15)-1,"")</f>
        <v>1-14</v>
      </c>
      <c r="BX15" s="435" t="str">
        <f t="shared" si="42"/>
        <v>1-20</v>
      </c>
      <c r="BY15" s="439">
        <f>'13.1'!F16</f>
        <v>2</v>
      </c>
      <c r="BZ15" s="439">
        <f>'13.2'!E16</f>
        <v>2</v>
      </c>
      <c r="CA15" s="439">
        <f>'13.3'!F15</f>
        <v>2</v>
      </c>
      <c r="CB15" s="440">
        <f t="shared" si="19"/>
        <v>6</v>
      </c>
      <c r="CC15" s="435" t="str">
        <f t="shared" ref="CC15:CC27" si="60">RANK(CB15,$CB$14:$CB$27)&amp;IF(COUNTIF($CB$14:$CB$27,CB15)&gt;1,"-"&amp;RANK(CB15,$CB$14:$CB$27)+COUNTIF($CB$14:$CB$27,CB15)-1,"")</f>
        <v>1-9</v>
      </c>
      <c r="CD15" s="435" t="str">
        <f t="shared" si="43"/>
        <v>1-14</v>
      </c>
      <c r="CE15" s="441">
        <f>'14.1'!D16</f>
        <v>3</v>
      </c>
      <c r="CF15" s="442">
        <f t="shared" si="44"/>
        <v>3</v>
      </c>
      <c r="CG15" s="435" t="str">
        <f t="shared" ref="CG15:CG27" si="61">RANK(CF15,$CF$14:$CF$27)&amp;IF(COUNTIF($CF$14:$CF$27,CF15)&gt;1,"-"&amp;RANK(CF15,$CF$14:$CF$27)+COUNTIF($CF$14:$CF$27,CF15)-1,"")</f>
        <v>1-12</v>
      </c>
      <c r="CH15" s="435" t="str">
        <f t="shared" si="45"/>
        <v>1-16</v>
      </c>
    </row>
    <row r="16" spans="1:86" ht="15.75" customHeight="1" x14ac:dyDescent="0.25">
      <c r="A16" s="212" t="s">
        <v>35</v>
      </c>
      <c r="B16" s="435" t="str">
        <f t="shared" si="22"/>
        <v>18</v>
      </c>
      <c r="C16" s="435" t="str">
        <f t="shared" si="47"/>
        <v>12</v>
      </c>
      <c r="D16" s="436">
        <f t="shared" si="23"/>
        <v>80.434782608695656</v>
      </c>
      <c r="E16" s="437">
        <f t="shared" si="24"/>
        <v>74</v>
      </c>
      <c r="F16" s="438">
        <f>'1.1'!H16</f>
        <v>4</v>
      </c>
      <c r="G16" s="438">
        <f>'1.2'!F16</f>
        <v>2</v>
      </c>
      <c r="H16" s="438">
        <f>'1.3'!F16</f>
        <v>2</v>
      </c>
      <c r="I16" s="436">
        <f t="shared" si="25"/>
        <v>8</v>
      </c>
      <c r="J16" s="435" t="str">
        <f t="shared" si="48"/>
        <v>1-12</v>
      </c>
      <c r="K16" s="435" t="str">
        <f t="shared" si="26"/>
        <v>1-18</v>
      </c>
      <c r="L16" s="439">
        <f>'2.1'!D17</f>
        <v>0</v>
      </c>
      <c r="M16" s="439">
        <f>'2.2 - старая Методика'!D17</f>
        <v>0</v>
      </c>
      <c r="N16" s="439">
        <f>'2.2'!D17</f>
        <v>4</v>
      </c>
      <c r="O16" s="436">
        <f t="shared" si="27"/>
        <v>4</v>
      </c>
      <c r="P16" s="435" t="str">
        <f t="shared" si="49"/>
        <v>13-14</v>
      </c>
      <c r="Q16" s="435" t="str">
        <f t="shared" si="28"/>
        <v>19-20</v>
      </c>
      <c r="R16" s="439">
        <f>'3.1'!F16</f>
        <v>2</v>
      </c>
      <c r="S16" s="436">
        <f t="shared" si="29"/>
        <v>2</v>
      </c>
      <c r="T16" s="435" t="str">
        <f t="shared" si="50"/>
        <v>1-14</v>
      </c>
      <c r="U16" s="435" t="str">
        <f t="shared" si="30"/>
        <v>1-18</v>
      </c>
      <c r="V16" s="439">
        <f>'4.1'!F17</f>
        <v>2</v>
      </c>
      <c r="W16" s="439">
        <f>'4.2'!F17</f>
        <v>2</v>
      </c>
      <c r="X16" s="439">
        <f>'4.3'!F17</f>
        <v>2</v>
      </c>
      <c r="Y16" s="439">
        <f>'4.4'!F17</f>
        <v>2</v>
      </c>
      <c r="Z16" s="439">
        <f>'4.5'!F17</f>
        <v>2</v>
      </c>
      <c r="AA16" s="439">
        <f>'4.6'!E17</f>
        <v>0</v>
      </c>
      <c r="AB16" s="436">
        <f t="shared" si="31"/>
        <v>10</v>
      </c>
      <c r="AC16" s="435" t="str">
        <f t="shared" si="51"/>
        <v>10-12</v>
      </c>
      <c r="AD16" s="435" t="str">
        <f t="shared" si="32"/>
        <v>15-18</v>
      </c>
      <c r="AE16" s="439">
        <f>'5.1 - старая Методика'!D17</f>
        <v>0</v>
      </c>
      <c r="AF16" s="439">
        <f>'5.1'!D17</f>
        <v>4</v>
      </c>
      <c r="AG16" s="436">
        <f t="shared" si="33"/>
        <v>4</v>
      </c>
      <c r="AH16" s="435" t="str">
        <f t="shared" si="52"/>
        <v>1-11</v>
      </c>
      <c r="AI16" s="435" t="str">
        <f t="shared" si="34"/>
        <v>1-17</v>
      </c>
      <c r="AJ16" s="439">
        <f>'6.1'!F17</f>
        <v>3</v>
      </c>
      <c r="AK16" s="436">
        <f t="shared" si="35"/>
        <v>3</v>
      </c>
      <c r="AL16" s="435" t="str">
        <f t="shared" si="53"/>
        <v>1-7</v>
      </c>
      <c r="AM16" s="435" t="str">
        <f t="shared" si="36"/>
        <v>1-10</v>
      </c>
      <c r="AN16" s="439">
        <f>'7.1'!E17</f>
        <v>0</v>
      </c>
      <c r="AO16" s="439">
        <f>'7.2'!F16</f>
        <v>2</v>
      </c>
      <c r="AP16" s="436">
        <f t="shared" si="7"/>
        <v>2</v>
      </c>
      <c r="AQ16" s="435" t="str">
        <f t="shared" si="54"/>
        <v>12-13</v>
      </c>
      <c r="AR16" s="435" t="str">
        <f t="shared" si="37"/>
        <v>17-19</v>
      </c>
      <c r="AS16" s="438">
        <f>'8.1'!G16</f>
        <v>3</v>
      </c>
      <c r="AT16" s="438">
        <f>'8.2'!G16</f>
        <v>3</v>
      </c>
      <c r="AU16" s="438">
        <f>'8.3'!G16</f>
        <v>0</v>
      </c>
      <c r="AV16" s="438">
        <f>'8.4'!G17</f>
        <v>0</v>
      </c>
      <c r="AW16" s="436">
        <f t="shared" si="9"/>
        <v>6</v>
      </c>
      <c r="AX16" s="435" t="str">
        <f t="shared" si="55"/>
        <v>10-13</v>
      </c>
      <c r="AY16" s="435" t="str">
        <f t="shared" si="38"/>
        <v>16-19</v>
      </c>
      <c r="AZ16" s="439">
        <f>'9.1'!H16</f>
        <v>0</v>
      </c>
      <c r="BA16" s="439">
        <f>'9.2'!H16</f>
        <v>2</v>
      </c>
      <c r="BB16" s="439">
        <f>'9.3'!H16</f>
        <v>2</v>
      </c>
      <c r="BC16" s="439">
        <f>'9.4'!H17</f>
        <v>2</v>
      </c>
      <c r="BD16" s="439">
        <f>'9.5'!H16</f>
        <v>2</v>
      </c>
      <c r="BE16" s="439">
        <f>'9.6'!H16</f>
        <v>2</v>
      </c>
      <c r="BF16" s="440">
        <f t="shared" si="11"/>
        <v>10</v>
      </c>
      <c r="BG16" s="435" t="str">
        <f t="shared" si="56"/>
        <v>14</v>
      </c>
      <c r="BH16" s="435" t="str">
        <f t="shared" si="39"/>
        <v>19-20</v>
      </c>
      <c r="BI16" s="439">
        <f>'10.1'!H16</f>
        <v>2</v>
      </c>
      <c r="BJ16" s="439">
        <f>'10.2'!H17</f>
        <v>2</v>
      </c>
      <c r="BK16" s="440">
        <f t="shared" si="13"/>
        <v>4</v>
      </c>
      <c r="BL16" s="435" t="str">
        <f t="shared" si="57"/>
        <v>1-10</v>
      </c>
      <c r="BM16" s="435" t="str">
        <f t="shared" si="40"/>
        <v>1-13</v>
      </c>
      <c r="BN16" s="439">
        <f>'11.1'!G17</f>
        <v>3</v>
      </c>
      <c r="BO16" s="439">
        <f>'11.2'!G16</f>
        <v>3</v>
      </c>
      <c r="BP16" s="439">
        <f>'11.3'!G16</f>
        <v>3</v>
      </c>
      <c r="BQ16" s="439">
        <f>'11.4'!G17</f>
        <v>3</v>
      </c>
      <c r="BR16" s="436">
        <f t="shared" si="15"/>
        <v>12</v>
      </c>
      <c r="BS16" s="435" t="str">
        <f t="shared" si="58"/>
        <v>1-12</v>
      </c>
      <c r="BT16" s="435" t="str">
        <f t="shared" si="41"/>
        <v>1-17</v>
      </c>
      <c r="BU16" s="439">
        <f>'12.1'!E16</f>
        <v>1</v>
      </c>
      <c r="BV16" s="436">
        <f t="shared" si="46"/>
        <v>1</v>
      </c>
      <c r="BW16" s="435" t="str">
        <f t="shared" si="59"/>
        <v>1-14</v>
      </c>
      <c r="BX16" s="435" t="str">
        <f t="shared" si="42"/>
        <v>1-20</v>
      </c>
      <c r="BY16" s="439">
        <f>'13.1'!F17</f>
        <v>2</v>
      </c>
      <c r="BZ16" s="439">
        <f>'13.2'!E17</f>
        <v>2</v>
      </c>
      <c r="CA16" s="439">
        <f>'13.3'!F16</f>
        <v>2</v>
      </c>
      <c r="CB16" s="440">
        <f t="shared" si="19"/>
        <v>6</v>
      </c>
      <c r="CC16" s="435" t="str">
        <f t="shared" si="60"/>
        <v>1-9</v>
      </c>
      <c r="CD16" s="435" t="str">
        <f t="shared" si="43"/>
        <v>1-14</v>
      </c>
      <c r="CE16" s="441">
        <f>'14.1'!D17</f>
        <v>2</v>
      </c>
      <c r="CF16" s="442">
        <f t="shared" si="44"/>
        <v>2</v>
      </c>
      <c r="CG16" s="435" t="str">
        <f t="shared" si="61"/>
        <v>13-14</v>
      </c>
      <c r="CH16" s="435" t="str">
        <f t="shared" si="45"/>
        <v>17-18</v>
      </c>
    </row>
    <row r="17" spans="1:86" ht="15.75" customHeight="1" x14ac:dyDescent="0.25">
      <c r="A17" s="212" t="s">
        <v>36</v>
      </c>
      <c r="B17" s="435" t="str">
        <f t="shared" si="22"/>
        <v>11</v>
      </c>
      <c r="C17" s="435" t="str">
        <f t="shared" si="47"/>
        <v>6</v>
      </c>
      <c r="D17" s="436">
        <f t="shared" si="23"/>
        <v>91.847826086956516</v>
      </c>
      <c r="E17" s="437">
        <f t="shared" si="24"/>
        <v>84.5</v>
      </c>
      <c r="F17" s="438">
        <f>'1.1'!H17</f>
        <v>4</v>
      </c>
      <c r="G17" s="438">
        <f>'1.2'!F17</f>
        <v>2</v>
      </c>
      <c r="H17" s="438">
        <f>'1.3'!F17</f>
        <v>2</v>
      </c>
      <c r="I17" s="436">
        <f t="shared" si="25"/>
        <v>8</v>
      </c>
      <c r="J17" s="435" t="str">
        <f t="shared" si="48"/>
        <v>1-12</v>
      </c>
      <c r="K17" s="435" t="str">
        <f t="shared" si="26"/>
        <v>1-18</v>
      </c>
      <c r="L17" s="439">
        <f>'2.1'!D18</f>
        <v>4</v>
      </c>
      <c r="M17" s="439">
        <f>'2.2 - старая Методика'!D18</f>
        <v>0</v>
      </c>
      <c r="N17" s="439">
        <f>'2.2'!D18</f>
        <v>4</v>
      </c>
      <c r="O17" s="436">
        <f t="shared" si="27"/>
        <v>8</v>
      </c>
      <c r="P17" s="435" t="str">
        <f t="shared" si="49"/>
        <v>1-9</v>
      </c>
      <c r="Q17" s="435" t="str">
        <f t="shared" si="28"/>
        <v>1-14</v>
      </c>
      <c r="R17" s="439">
        <f>'3.1'!F17</f>
        <v>2</v>
      </c>
      <c r="S17" s="436">
        <f t="shared" si="29"/>
        <v>2</v>
      </c>
      <c r="T17" s="435" t="str">
        <f t="shared" si="50"/>
        <v>1-14</v>
      </c>
      <c r="U17" s="435" t="str">
        <f t="shared" si="30"/>
        <v>1-18</v>
      </c>
      <c r="V17" s="439">
        <f>'4.1'!F18</f>
        <v>2</v>
      </c>
      <c r="W17" s="439">
        <f>'4.2'!F18</f>
        <v>2</v>
      </c>
      <c r="X17" s="439">
        <f>'4.3'!F18</f>
        <v>2</v>
      </c>
      <c r="Y17" s="439">
        <f>'4.4'!F18</f>
        <v>2</v>
      </c>
      <c r="Z17" s="439">
        <f>'4.5'!F18</f>
        <v>2</v>
      </c>
      <c r="AA17" s="439">
        <f>'4.6'!E18</f>
        <v>0</v>
      </c>
      <c r="AB17" s="436">
        <f t="shared" si="31"/>
        <v>10</v>
      </c>
      <c r="AC17" s="435" t="str">
        <f t="shared" si="51"/>
        <v>10-12</v>
      </c>
      <c r="AD17" s="435" t="str">
        <f t="shared" si="32"/>
        <v>15-18</v>
      </c>
      <c r="AE17" s="439">
        <f>'5.1 - старая Методика'!D18</f>
        <v>0</v>
      </c>
      <c r="AF17" s="439">
        <f>'5.1'!D18</f>
        <v>4</v>
      </c>
      <c r="AG17" s="436">
        <f t="shared" si="33"/>
        <v>4</v>
      </c>
      <c r="AH17" s="435" t="str">
        <f t="shared" si="52"/>
        <v>1-11</v>
      </c>
      <c r="AI17" s="435" t="str">
        <f t="shared" si="34"/>
        <v>1-17</v>
      </c>
      <c r="AJ17" s="439">
        <f>'6.1'!F18</f>
        <v>1</v>
      </c>
      <c r="AK17" s="436">
        <f t="shared" si="35"/>
        <v>1</v>
      </c>
      <c r="AL17" s="435" t="str">
        <f t="shared" si="53"/>
        <v>8-11</v>
      </c>
      <c r="AM17" s="435" t="str">
        <f t="shared" si="36"/>
        <v>11-17</v>
      </c>
      <c r="AN17" s="439">
        <f>'7.1'!E18</f>
        <v>3</v>
      </c>
      <c r="AO17" s="439">
        <f>'7.2'!F17</f>
        <v>2</v>
      </c>
      <c r="AP17" s="436">
        <f t="shared" si="7"/>
        <v>5</v>
      </c>
      <c r="AQ17" s="435" t="str">
        <f t="shared" si="54"/>
        <v>1-9</v>
      </c>
      <c r="AR17" s="435" t="str">
        <f t="shared" si="37"/>
        <v>1-14</v>
      </c>
      <c r="AS17" s="438">
        <f>'8.1'!G17</f>
        <v>3</v>
      </c>
      <c r="AT17" s="438">
        <f>'8.2'!G17</f>
        <v>3</v>
      </c>
      <c r="AU17" s="438">
        <f>'8.3'!G17</f>
        <v>3</v>
      </c>
      <c r="AV17" s="438">
        <f>'8.4'!G18</f>
        <v>3</v>
      </c>
      <c r="AW17" s="436">
        <f t="shared" si="9"/>
        <v>12</v>
      </c>
      <c r="AX17" s="435" t="str">
        <f t="shared" si="55"/>
        <v>1-6</v>
      </c>
      <c r="AY17" s="435" t="str">
        <f t="shared" si="38"/>
        <v>1-12</v>
      </c>
      <c r="AZ17" s="439">
        <f>'9.1'!H17</f>
        <v>2</v>
      </c>
      <c r="BA17" s="439">
        <f>'9.2'!H17</f>
        <v>2</v>
      </c>
      <c r="BB17" s="439">
        <f>'9.3'!H17</f>
        <v>2</v>
      </c>
      <c r="BC17" s="439">
        <f>'9.4'!H18</f>
        <v>2</v>
      </c>
      <c r="BD17" s="439">
        <f>'9.5'!H17</f>
        <v>2</v>
      </c>
      <c r="BE17" s="439">
        <f>'9.6'!H17</f>
        <v>2</v>
      </c>
      <c r="BF17" s="440">
        <f t="shared" si="11"/>
        <v>12</v>
      </c>
      <c r="BG17" s="435" t="str">
        <f t="shared" si="56"/>
        <v>1-11</v>
      </c>
      <c r="BH17" s="435" t="str">
        <f t="shared" si="39"/>
        <v>1-15</v>
      </c>
      <c r="BI17" s="439">
        <f>'10.1'!H17</f>
        <v>2</v>
      </c>
      <c r="BJ17" s="439">
        <f>'10.2'!H18</f>
        <v>2</v>
      </c>
      <c r="BK17" s="440">
        <f t="shared" si="13"/>
        <v>4</v>
      </c>
      <c r="BL17" s="435" t="str">
        <f t="shared" si="57"/>
        <v>1-10</v>
      </c>
      <c r="BM17" s="435" t="str">
        <f t="shared" si="40"/>
        <v>1-13</v>
      </c>
      <c r="BN17" s="439">
        <f>'11.1'!G18</f>
        <v>1.5</v>
      </c>
      <c r="BO17" s="439">
        <f>'11.2'!G17</f>
        <v>3</v>
      </c>
      <c r="BP17" s="439">
        <f>'11.3'!G17</f>
        <v>3</v>
      </c>
      <c r="BQ17" s="439">
        <f>'11.4'!G18</f>
        <v>3</v>
      </c>
      <c r="BR17" s="436">
        <f t="shared" si="15"/>
        <v>10.5</v>
      </c>
      <c r="BS17" s="435" t="str">
        <f t="shared" si="58"/>
        <v>13</v>
      </c>
      <c r="BT17" s="435" t="str">
        <f t="shared" si="41"/>
        <v>18</v>
      </c>
      <c r="BU17" s="439">
        <f>'12.1'!E17</f>
        <v>1</v>
      </c>
      <c r="BV17" s="436">
        <f t="shared" si="46"/>
        <v>1</v>
      </c>
      <c r="BW17" s="435" t="str">
        <f t="shared" si="59"/>
        <v>1-14</v>
      </c>
      <c r="BX17" s="435" t="str">
        <f t="shared" si="42"/>
        <v>1-20</v>
      </c>
      <c r="BY17" s="439">
        <f>'13.1'!F18</f>
        <v>2</v>
      </c>
      <c r="BZ17" s="439">
        <f>'13.2'!E18</f>
        <v>2</v>
      </c>
      <c r="CA17" s="439">
        <f>'13.3'!F17</f>
        <v>0</v>
      </c>
      <c r="CB17" s="440">
        <f t="shared" si="19"/>
        <v>4</v>
      </c>
      <c r="CC17" s="435" t="str">
        <f t="shared" si="60"/>
        <v>11-12</v>
      </c>
      <c r="CD17" s="435" t="str">
        <f t="shared" si="43"/>
        <v>16-18</v>
      </c>
      <c r="CE17" s="441">
        <f>'14.1'!D18</f>
        <v>3</v>
      </c>
      <c r="CF17" s="442">
        <f t="shared" si="44"/>
        <v>3</v>
      </c>
      <c r="CG17" s="435" t="str">
        <f t="shared" si="61"/>
        <v>1-12</v>
      </c>
      <c r="CH17" s="435" t="str">
        <f t="shared" si="45"/>
        <v>1-16</v>
      </c>
    </row>
    <row r="18" spans="1:86" s="166" customFormat="1" ht="15.75" customHeight="1" x14ac:dyDescent="0.25">
      <c r="A18" s="212" t="s">
        <v>37</v>
      </c>
      <c r="B18" s="435" t="str">
        <f t="shared" si="22"/>
        <v>16</v>
      </c>
      <c r="C18" s="435" t="str">
        <f t="shared" si="47"/>
        <v>11</v>
      </c>
      <c r="D18" s="436">
        <f t="shared" si="23"/>
        <v>82.608695652173907</v>
      </c>
      <c r="E18" s="437">
        <f t="shared" si="24"/>
        <v>76</v>
      </c>
      <c r="F18" s="438">
        <f>'1.1'!H18</f>
        <v>4</v>
      </c>
      <c r="G18" s="438">
        <f>'1.2'!F18</f>
        <v>2</v>
      </c>
      <c r="H18" s="438">
        <f>'1.3'!F18</f>
        <v>2</v>
      </c>
      <c r="I18" s="436">
        <f t="shared" si="25"/>
        <v>8</v>
      </c>
      <c r="J18" s="435" t="str">
        <f t="shared" si="48"/>
        <v>1-12</v>
      </c>
      <c r="K18" s="435" t="str">
        <f t="shared" si="26"/>
        <v>1-18</v>
      </c>
      <c r="L18" s="439">
        <f>'2.1'!D19</f>
        <v>2</v>
      </c>
      <c r="M18" s="439">
        <f>'2.2 - старая Методика'!D19</f>
        <v>0</v>
      </c>
      <c r="N18" s="439">
        <f>'2.2'!D19</f>
        <v>4</v>
      </c>
      <c r="O18" s="436">
        <f t="shared" si="27"/>
        <v>6</v>
      </c>
      <c r="P18" s="435" t="str">
        <f t="shared" si="49"/>
        <v>10-11</v>
      </c>
      <c r="Q18" s="435" t="str">
        <f t="shared" si="28"/>
        <v>15-17</v>
      </c>
      <c r="R18" s="439">
        <f>'3.1'!F18</f>
        <v>2</v>
      </c>
      <c r="S18" s="436">
        <f t="shared" si="29"/>
        <v>2</v>
      </c>
      <c r="T18" s="435" t="str">
        <f t="shared" si="50"/>
        <v>1-14</v>
      </c>
      <c r="U18" s="435" t="str">
        <f t="shared" si="30"/>
        <v>1-18</v>
      </c>
      <c r="V18" s="439">
        <f>'4.1'!F19</f>
        <v>2</v>
      </c>
      <c r="W18" s="439">
        <f>'4.2'!F19</f>
        <v>2</v>
      </c>
      <c r="X18" s="439">
        <f>'4.3'!F19</f>
        <v>2</v>
      </c>
      <c r="Y18" s="439">
        <f>'4.4'!F19</f>
        <v>2</v>
      </c>
      <c r="Z18" s="439">
        <f>'4.5'!F19</f>
        <v>2</v>
      </c>
      <c r="AA18" s="439">
        <f>'4.6'!E19</f>
        <v>2</v>
      </c>
      <c r="AB18" s="436">
        <f t="shared" si="31"/>
        <v>12</v>
      </c>
      <c r="AC18" s="435" t="str">
        <f t="shared" si="51"/>
        <v>1-7</v>
      </c>
      <c r="AD18" s="435" t="str">
        <f t="shared" si="32"/>
        <v>1-10</v>
      </c>
      <c r="AE18" s="439">
        <f>'5.1 - старая Методика'!D19</f>
        <v>0</v>
      </c>
      <c r="AF18" s="439">
        <f>'5.1'!D19</f>
        <v>4</v>
      </c>
      <c r="AG18" s="436">
        <f t="shared" si="33"/>
        <v>4</v>
      </c>
      <c r="AH18" s="435" t="str">
        <f t="shared" si="52"/>
        <v>1-11</v>
      </c>
      <c r="AI18" s="435" t="str">
        <f t="shared" si="34"/>
        <v>1-17</v>
      </c>
      <c r="AJ18" s="439">
        <f>'6.1'!F19</f>
        <v>3</v>
      </c>
      <c r="AK18" s="436">
        <f t="shared" si="35"/>
        <v>3</v>
      </c>
      <c r="AL18" s="435" t="str">
        <f t="shared" si="53"/>
        <v>1-7</v>
      </c>
      <c r="AM18" s="435" t="str">
        <f t="shared" si="36"/>
        <v>1-10</v>
      </c>
      <c r="AN18" s="439">
        <f>'7.1'!E19</f>
        <v>0</v>
      </c>
      <c r="AO18" s="439">
        <f>'7.2'!F18</f>
        <v>0</v>
      </c>
      <c r="AP18" s="436">
        <f t="shared" si="7"/>
        <v>0</v>
      </c>
      <c r="AQ18" s="435" t="str">
        <f t="shared" si="54"/>
        <v>14</v>
      </c>
      <c r="AR18" s="435" t="str">
        <f t="shared" si="37"/>
        <v>20</v>
      </c>
      <c r="AS18" s="438">
        <f>'8.1'!G18</f>
        <v>3</v>
      </c>
      <c r="AT18" s="438">
        <f>'8.2'!G18</f>
        <v>3</v>
      </c>
      <c r="AU18" s="438">
        <f>'8.3'!G18</f>
        <v>3</v>
      </c>
      <c r="AV18" s="438">
        <f>'8.4'!G19</f>
        <v>3</v>
      </c>
      <c r="AW18" s="436">
        <f t="shared" si="9"/>
        <v>12</v>
      </c>
      <c r="AX18" s="435" t="str">
        <f t="shared" si="55"/>
        <v>1-6</v>
      </c>
      <c r="AY18" s="435" t="str">
        <f t="shared" si="38"/>
        <v>1-12</v>
      </c>
      <c r="AZ18" s="439">
        <f>'9.1'!H18</f>
        <v>2</v>
      </c>
      <c r="BA18" s="439">
        <f>'9.2'!H18</f>
        <v>2</v>
      </c>
      <c r="BB18" s="439">
        <f>'9.3'!H18</f>
        <v>2</v>
      </c>
      <c r="BC18" s="439">
        <f>'9.4'!H19</f>
        <v>1</v>
      </c>
      <c r="BD18" s="439">
        <f>'9.5'!H18</f>
        <v>2</v>
      </c>
      <c r="BE18" s="439">
        <f>'9.6'!H18</f>
        <v>2</v>
      </c>
      <c r="BF18" s="440">
        <f t="shared" si="11"/>
        <v>11</v>
      </c>
      <c r="BG18" s="435" t="str">
        <f t="shared" si="56"/>
        <v>12</v>
      </c>
      <c r="BH18" s="435" t="str">
        <f t="shared" si="39"/>
        <v>16-17</v>
      </c>
      <c r="BI18" s="439">
        <f>'10.1'!H18</f>
        <v>0</v>
      </c>
      <c r="BJ18" s="439">
        <f>'10.2'!H19</f>
        <v>0</v>
      </c>
      <c r="BK18" s="440">
        <f t="shared" si="13"/>
        <v>0</v>
      </c>
      <c r="BL18" s="435" t="str">
        <f t="shared" si="57"/>
        <v>14</v>
      </c>
      <c r="BM18" s="435" t="str">
        <f t="shared" si="40"/>
        <v>19-20</v>
      </c>
      <c r="BN18" s="439">
        <f>'11.1'!G19</f>
        <v>3</v>
      </c>
      <c r="BO18" s="439">
        <f>'11.2'!G18</f>
        <v>3</v>
      </c>
      <c r="BP18" s="439">
        <f>'11.3'!G18</f>
        <v>3</v>
      </c>
      <c r="BQ18" s="439">
        <f>'11.4'!G19</f>
        <v>3</v>
      </c>
      <c r="BR18" s="436">
        <f t="shared" si="15"/>
        <v>12</v>
      </c>
      <c r="BS18" s="435" t="str">
        <f t="shared" si="58"/>
        <v>1-12</v>
      </c>
      <c r="BT18" s="435" t="str">
        <f t="shared" si="41"/>
        <v>1-17</v>
      </c>
      <c r="BU18" s="439">
        <f>'12.1'!E18</f>
        <v>1</v>
      </c>
      <c r="BV18" s="436">
        <f t="shared" si="46"/>
        <v>1</v>
      </c>
      <c r="BW18" s="435" t="str">
        <f t="shared" si="59"/>
        <v>1-14</v>
      </c>
      <c r="BX18" s="435" t="str">
        <f t="shared" si="42"/>
        <v>1-20</v>
      </c>
      <c r="BY18" s="439">
        <f>'13.1'!F19</f>
        <v>2</v>
      </c>
      <c r="BZ18" s="439">
        <f>'13.2'!E19</f>
        <v>0</v>
      </c>
      <c r="CA18" s="439">
        <f>'13.3'!F18</f>
        <v>0</v>
      </c>
      <c r="CB18" s="440">
        <f t="shared" si="19"/>
        <v>2</v>
      </c>
      <c r="CC18" s="435" t="str">
        <f t="shared" si="60"/>
        <v>14</v>
      </c>
      <c r="CD18" s="435" t="str">
        <f t="shared" si="43"/>
        <v>20</v>
      </c>
      <c r="CE18" s="441">
        <f>'14.1'!D19</f>
        <v>3</v>
      </c>
      <c r="CF18" s="442">
        <f t="shared" si="44"/>
        <v>3</v>
      </c>
      <c r="CG18" s="435" t="str">
        <f t="shared" si="61"/>
        <v>1-12</v>
      </c>
      <c r="CH18" s="435" t="str">
        <f t="shared" si="45"/>
        <v>1-16</v>
      </c>
    </row>
    <row r="19" spans="1:86" ht="15.75" customHeight="1" x14ac:dyDescent="0.25">
      <c r="A19" s="212" t="s">
        <v>38</v>
      </c>
      <c r="B19" s="435" t="str">
        <f t="shared" si="22"/>
        <v>1</v>
      </c>
      <c r="C19" s="435" t="str">
        <f t="shared" si="47"/>
        <v>1</v>
      </c>
      <c r="D19" s="436">
        <f t="shared" si="23"/>
        <v>100</v>
      </c>
      <c r="E19" s="437">
        <f t="shared" si="24"/>
        <v>92</v>
      </c>
      <c r="F19" s="438">
        <f>'1.1'!H19</f>
        <v>4</v>
      </c>
      <c r="G19" s="438">
        <f>'1.2'!F19</f>
        <v>2</v>
      </c>
      <c r="H19" s="438">
        <f>'1.3'!F19</f>
        <v>2</v>
      </c>
      <c r="I19" s="436">
        <f t="shared" si="25"/>
        <v>8</v>
      </c>
      <c r="J19" s="435" t="str">
        <f t="shared" si="48"/>
        <v>1-12</v>
      </c>
      <c r="K19" s="435" t="str">
        <f t="shared" si="26"/>
        <v>1-18</v>
      </c>
      <c r="L19" s="439">
        <f>'2.1'!D20</f>
        <v>4</v>
      </c>
      <c r="M19" s="439">
        <f>'2.2 - старая Методика'!D20</f>
        <v>0</v>
      </c>
      <c r="N19" s="439">
        <f>'2.2'!D20</f>
        <v>4</v>
      </c>
      <c r="O19" s="436">
        <f t="shared" si="27"/>
        <v>8</v>
      </c>
      <c r="P19" s="435" t="str">
        <f t="shared" si="49"/>
        <v>1-9</v>
      </c>
      <c r="Q19" s="435" t="str">
        <f t="shared" si="28"/>
        <v>1-14</v>
      </c>
      <c r="R19" s="439">
        <f>'3.1'!F19</f>
        <v>2</v>
      </c>
      <c r="S19" s="436">
        <f t="shared" si="29"/>
        <v>2</v>
      </c>
      <c r="T19" s="435" t="str">
        <f t="shared" si="50"/>
        <v>1-14</v>
      </c>
      <c r="U19" s="435" t="str">
        <f t="shared" si="30"/>
        <v>1-18</v>
      </c>
      <c r="V19" s="439">
        <f>'4.1'!F20</f>
        <v>2</v>
      </c>
      <c r="W19" s="439">
        <f>'4.2'!F20</f>
        <v>2</v>
      </c>
      <c r="X19" s="439">
        <f>'4.3'!F20</f>
        <v>2</v>
      </c>
      <c r="Y19" s="439">
        <f>'4.4'!F20</f>
        <v>2</v>
      </c>
      <c r="Z19" s="439">
        <f>'4.5'!F20</f>
        <v>2</v>
      </c>
      <c r="AA19" s="439">
        <f>'4.6'!E20</f>
        <v>2</v>
      </c>
      <c r="AB19" s="436">
        <f t="shared" si="31"/>
        <v>12</v>
      </c>
      <c r="AC19" s="435" t="str">
        <f t="shared" si="51"/>
        <v>1-7</v>
      </c>
      <c r="AD19" s="435" t="str">
        <f t="shared" si="32"/>
        <v>1-10</v>
      </c>
      <c r="AE19" s="439">
        <f>'5.1 - старая Методика'!D20</f>
        <v>0</v>
      </c>
      <c r="AF19" s="439">
        <f>'5.1'!D20</f>
        <v>4</v>
      </c>
      <c r="AG19" s="436">
        <f t="shared" si="33"/>
        <v>4</v>
      </c>
      <c r="AH19" s="435" t="str">
        <f t="shared" si="52"/>
        <v>1-11</v>
      </c>
      <c r="AI19" s="435" t="str">
        <f t="shared" si="34"/>
        <v>1-17</v>
      </c>
      <c r="AJ19" s="439">
        <f>'6.1'!F20</f>
        <v>3</v>
      </c>
      <c r="AK19" s="436">
        <f t="shared" si="35"/>
        <v>3</v>
      </c>
      <c r="AL19" s="435" t="str">
        <f t="shared" si="53"/>
        <v>1-7</v>
      </c>
      <c r="AM19" s="435" t="str">
        <f t="shared" si="36"/>
        <v>1-10</v>
      </c>
      <c r="AN19" s="439">
        <f>'7.1'!E20</f>
        <v>3</v>
      </c>
      <c r="AO19" s="439">
        <f>'7.2'!F19</f>
        <v>2</v>
      </c>
      <c r="AP19" s="436">
        <f t="shared" si="7"/>
        <v>5</v>
      </c>
      <c r="AQ19" s="435" t="str">
        <f t="shared" si="54"/>
        <v>1-9</v>
      </c>
      <c r="AR19" s="435" t="str">
        <f t="shared" si="37"/>
        <v>1-14</v>
      </c>
      <c r="AS19" s="438">
        <f>'8.1'!G19</f>
        <v>3</v>
      </c>
      <c r="AT19" s="438">
        <f>'8.2'!G19</f>
        <v>3</v>
      </c>
      <c r="AU19" s="438">
        <f>'8.3'!G19</f>
        <v>3</v>
      </c>
      <c r="AV19" s="438">
        <f>'8.4'!G20</f>
        <v>3</v>
      </c>
      <c r="AW19" s="436">
        <f t="shared" si="9"/>
        <v>12</v>
      </c>
      <c r="AX19" s="435" t="str">
        <f t="shared" si="55"/>
        <v>1-6</v>
      </c>
      <c r="AY19" s="435" t="str">
        <f t="shared" si="38"/>
        <v>1-12</v>
      </c>
      <c r="AZ19" s="439">
        <f>'9.1'!H19</f>
        <v>2</v>
      </c>
      <c r="BA19" s="439">
        <f>'9.2'!H19</f>
        <v>2</v>
      </c>
      <c r="BB19" s="439">
        <f>'9.3'!H19</f>
        <v>2</v>
      </c>
      <c r="BC19" s="439">
        <f>'9.4'!H20</f>
        <v>2</v>
      </c>
      <c r="BD19" s="439">
        <f>'9.5'!H19</f>
        <v>2</v>
      </c>
      <c r="BE19" s="439">
        <f>'9.6'!H19</f>
        <v>2</v>
      </c>
      <c r="BF19" s="440">
        <f t="shared" si="11"/>
        <v>12</v>
      </c>
      <c r="BG19" s="435" t="str">
        <f t="shared" si="56"/>
        <v>1-11</v>
      </c>
      <c r="BH19" s="435" t="str">
        <f t="shared" si="39"/>
        <v>1-15</v>
      </c>
      <c r="BI19" s="439">
        <f>'10.1'!H19</f>
        <v>2</v>
      </c>
      <c r="BJ19" s="439">
        <f>'10.2'!H20</f>
        <v>2</v>
      </c>
      <c r="BK19" s="440">
        <f t="shared" si="13"/>
        <v>4</v>
      </c>
      <c r="BL19" s="435" t="str">
        <f t="shared" si="57"/>
        <v>1-10</v>
      </c>
      <c r="BM19" s="435" t="str">
        <f t="shared" si="40"/>
        <v>1-13</v>
      </c>
      <c r="BN19" s="439">
        <f>'11.1'!G20</f>
        <v>3</v>
      </c>
      <c r="BO19" s="439">
        <f>'11.2'!G19</f>
        <v>3</v>
      </c>
      <c r="BP19" s="439">
        <f>'11.3'!G19</f>
        <v>3</v>
      </c>
      <c r="BQ19" s="439">
        <f>'11.4'!G20</f>
        <v>3</v>
      </c>
      <c r="BR19" s="436">
        <f t="shared" si="15"/>
        <v>12</v>
      </c>
      <c r="BS19" s="435" t="str">
        <f t="shared" si="58"/>
        <v>1-12</v>
      </c>
      <c r="BT19" s="435" t="str">
        <f t="shared" si="41"/>
        <v>1-17</v>
      </c>
      <c r="BU19" s="439">
        <f>'12.1'!E19</f>
        <v>1</v>
      </c>
      <c r="BV19" s="436">
        <f t="shared" si="46"/>
        <v>1</v>
      </c>
      <c r="BW19" s="435" t="str">
        <f t="shared" si="59"/>
        <v>1-14</v>
      </c>
      <c r="BX19" s="435" t="str">
        <f t="shared" si="42"/>
        <v>1-20</v>
      </c>
      <c r="BY19" s="439">
        <f>'13.1'!F20</f>
        <v>2</v>
      </c>
      <c r="BZ19" s="439">
        <f>'13.2'!E20</f>
        <v>2</v>
      </c>
      <c r="CA19" s="439">
        <f>'13.3'!F19</f>
        <v>2</v>
      </c>
      <c r="CB19" s="440">
        <f t="shared" si="19"/>
        <v>6</v>
      </c>
      <c r="CC19" s="435" t="str">
        <f t="shared" si="60"/>
        <v>1-9</v>
      </c>
      <c r="CD19" s="435" t="str">
        <f t="shared" si="43"/>
        <v>1-14</v>
      </c>
      <c r="CE19" s="441">
        <f>'14.1'!D20</f>
        <v>3</v>
      </c>
      <c r="CF19" s="442">
        <f t="shared" si="44"/>
        <v>3</v>
      </c>
      <c r="CG19" s="435" t="str">
        <f t="shared" si="61"/>
        <v>1-12</v>
      </c>
      <c r="CH19" s="435" t="str">
        <f t="shared" si="45"/>
        <v>1-16</v>
      </c>
    </row>
    <row r="20" spans="1:86" ht="15.75" customHeight="1" x14ac:dyDescent="0.25">
      <c r="A20" s="212" t="s">
        <v>39</v>
      </c>
      <c r="B20" s="435" t="str">
        <f t="shared" si="22"/>
        <v>2-3</v>
      </c>
      <c r="C20" s="435" t="str">
        <f t="shared" si="47"/>
        <v>2</v>
      </c>
      <c r="D20" s="436">
        <f t="shared" si="23"/>
        <v>98.91304347826086</v>
      </c>
      <c r="E20" s="437">
        <f t="shared" si="24"/>
        <v>91</v>
      </c>
      <c r="F20" s="438">
        <f>'1.1'!H20</f>
        <v>4</v>
      </c>
      <c r="G20" s="438">
        <f>'1.2'!F20</f>
        <v>2</v>
      </c>
      <c r="H20" s="438">
        <f>'1.3'!F20</f>
        <v>2</v>
      </c>
      <c r="I20" s="436">
        <f t="shared" si="25"/>
        <v>8</v>
      </c>
      <c r="J20" s="435" t="str">
        <f t="shared" si="48"/>
        <v>1-12</v>
      </c>
      <c r="K20" s="435" t="str">
        <f t="shared" si="26"/>
        <v>1-18</v>
      </c>
      <c r="L20" s="439">
        <f>'2.1'!D21</f>
        <v>4</v>
      </c>
      <c r="M20" s="439">
        <f>'2.2 - старая Методика'!D21</f>
        <v>0</v>
      </c>
      <c r="N20" s="439">
        <f>'2.2'!D21</f>
        <v>4</v>
      </c>
      <c r="O20" s="436">
        <f t="shared" si="27"/>
        <v>8</v>
      </c>
      <c r="P20" s="435" t="str">
        <f t="shared" si="49"/>
        <v>1-9</v>
      </c>
      <c r="Q20" s="435" t="str">
        <f t="shared" si="28"/>
        <v>1-14</v>
      </c>
      <c r="R20" s="439">
        <f>'3.1'!F20</f>
        <v>2</v>
      </c>
      <c r="S20" s="436">
        <f t="shared" si="29"/>
        <v>2</v>
      </c>
      <c r="T20" s="435" t="str">
        <f t="shared" si="50"/>
        <v>1-14</v>
      </c>
      <c r="U20" s="435" t="str">
        <f t="shared" si="30"/>
        <v>1-18</v>
      </c>
      <c r="V20" s="439">
        <f>'4.1'!F21</f>
        <v>2</v>
      </c>
      <c r="W20" s="439">
        <f>'4.2'!F21</f>
        <v>2</v>
      </c>
      <c r="X20" s="439">
        <f>'4.3'!F21</f>
        <v>2</v>
      </c>
      <c r="Y20" s="439">
        <f>'4.4'!F21</f>
        <v>2</v>
      </c>
      <c r="Z20" s="439">
        <f>'4.5'!F21</f>
        <v>1</v>
      </c>
      <c r="AA20" s="439">
        <f>'4.6'!E21</f>
        <v>2</v>
      </c>
      <c r="AB20" s="436">
        <f t="shared" si="31"/>
        <v>11</v>
      </c>
      <c r="AC20" s="435" t="str">
        <f t="shared" si="51"/>
        <v>8-9</v>
      </c>
      <c r="AD20" s="435" t="str">
        <f t="shared" si="32"/>
        <v>11-13</v>
      </c>
      <c r="AE20" s="439">
        <f>'5.1 - старая Методика'!D21</f>
        <v>0</v>
      </c>
      <c r="AF20" s="439">
        <f>'5.1'!D21</f>
        <v>4</v>
      </c>
      <c r="AG20" s="436">
        <f t="shared" si="33"/>
        <v>4</v>
      </c>
      <c r="AH20" s="435" t="str">
        <f t="shared" si="52"/>
        <v>1-11</v>
      </c>
      <c r="AI20" s="435" t="str">
        <f t="shared" si="34"/>
        <v>1-17</v>
      </c>
      <c r="AJ20" s="439">
        <f>'6.1'!F21</f>
        <v>3</v>
      </c>
      <c r="AK20" s="436">
        <f t="shared" si="35"/>
        <v>3</v>
      </c>
      <c r="AL20" s="435" t="str">
        <f t="shared" si="53"/>
        <v>1-7</v>
      </c>
      <c r="AM20" s="435" t="str">
        <f t="shared" si="36"/>
        <v>1-10</v>
      </c>
      <c r="AN20" s="439">
        <f>'7.1'!E21</f>
        <v>3</v>
      </c>
      <c r="AO20" s="439">
        <f>'7.2'!F20</f>
        <v>2</v>
      </c>
      <c r="AP20" s="436">
        <f t="shared" si="7"/>
        <v>5</v>
      </c>
      <c r="AQ20" s="435" t="str">
        <f t="shared" si="54"/>
        <v>1-9</v>
      </c>
      <c r="AR20" s="435" t="str">
        <f t="shared" si="37"/>
        <v>1-14</v>
      </c>
      <c r="AS20" s="438">
        <f>'8.1'!G20</f>
        <v>3</v>
      </c>
      <c r="AT20" s="438">
        <f>'8.2'!G20</f>
        <v>3</v>
      </c>
      <c r="AU20" s="438">
        <f>'8.3'!G20</f>
        <v>3</v>
      </c>
      <c r="AV20" s="438">
        <f>'8.4'!G21</f>
        <v>3</v>
      </c>
      <c r="AW20" s="436">
        <f t="shared" si="9"/>
        <v>12</v>
      </c>
      <c r="AX20" s="435" t="str">
        <f t="shared" si="55"/>
        <v>1-6</v>
      </c>
      <c r="AY20" s="435" t="str">
        <f t="shared" si="38"/>
        <v>1-12</v>
      </c>
      <c r="AZ20" s="439">
        <f>'9.1'!H20</f>
        <v>2</v>
      </c>
      <c r="BA20" s="439">
        <f>'9.2'!H20</f>
        <v>2</v>
      </c>
      <c r="BB20" s="439">
        <f>'9.3'!H20</f>
        <v>2</v>
      </c>
      <c r="BC20" s="439">
        <f>'9.4'!H21</f>
        <v>2</v>
      </c>
      <c r="BD20" s="439">
        <f>'9.5'!H20</f>
        <v>2</v>
      </c>
      <c r="BE20" s="439">
        <f>'9.6'!H20</f>
        <v>2</v>
      </c>
      <c r="BF20" s="440">
        <f t="shared" si="11"/>
        <v>12</v>
      </c>
      <c r="BG20" s="435" t="str">
        <f t="shared" si="56"/>
        <v>1-11</v>
      </c>
      <c r="BH20" s="435" t="str">
        <f t="shared" si="39"/>
        <v>1-15</v>
      </c>
      <c r="BI20" s="439">
        <f>'10.1'!H20</f>
        <v>2</v>
      </c>
      <c r="BJ20" s="439">
        <f>'10.2'!H21</f>
        <v>2</v>
      </c>
      <c r="BK20" s="440">
        <f t="shared" si="13"/>
        <v>4</v>
      </c>
      <c r="BL20" s="435" t="str">
        <f t="shared" si="57"/>
        <v>1-10</v>
      </c>
      <c r="BM20" s="435" t="str">
        <f t="shared" si="40"/>
        <v>1-13</v>
      </c>
      <c r="BN20" s="439">
        <f>'11.1'!G21</f>
        <v>3</v>
      </c>
      <c r="BO20" s="439">
        <f>'11.2'!G20</f>
        <v>3</v>
      </c>
      <c r="BP20" s="439">
        <f>'11.3'!G20</f>
        <v>3</v>
      </c>
      <c r="BQ20" s="439">
        <f>'11.4'!G21</f>
        <v>3</v>
      </c>
      <c r="BR20" s="436">
        <f t="shared" si="15"/>
        <v>12</v>
      </c>
      <c r="BS20" s="435" t="str">
        <f t="shared" si="58"/>
        <v>1-12</v>
      </c>
      <c r="BT20" s="435" t="str">
        <f t="shared" si="41"/>
        <v>1-17</v>
      </c>
      <c r="BU20" s="439">
        <f>'12.1'!E20</f>
        <v>1</v>
      </c>
      <c r="BV20" s="436">
        <f t="shared" si="46"/>
        <v>1</v>
      </c>
      <c r="BW20" s="435" t="str">
        <f t="shared" si="59"/>
        <v>1-14</v>
      </c>
      <c r="BX20" s="435" t="str">
        <f t="shared" si="42"/>
        <v>1-20</v>
      </c>
      <c r="BY20" s="439">
        <f>'13.1'!F21</f>
        <v>2</v>
      </c>
      <c r="BZ20" s="439">
        <f>'13.2'!E21</f>
        <v>2</v>
      </c>
      <c r="CA20" s="439">
        <f>'13.3'!F20</f>
        <v>2</v>
      </c>
      <c r="CB20" s="440">
        <f t="shared" si="19"/>
        <v>6</v>
      </c>
      <c r="CC20" s="435" t="str">
        <f t="shared" si="60"/>
        <v>1-9</v>
      </c>
      <c r="CD20" s="435" t="str">
        <f t="shared" si="43"/>
        <v>1-14</v>
      </c>
      <c r="CE20" s="441">
        <f>'14.1'!D21</f>
        <v>3</v>
      </c>
      <c r="CF20" s="442">
        <f t="shared" si="44"/>
        <v>3</v>
      </c>
      <c r="CG20" s="435" t="str">
        <f t="shared" si="61"/>
        <v>1-12</v>
      </c>
      <c r="CH20" s="435" t="str">
        <f t="shared" si="45"/>
        <v>1-16</v>
      </c>
    </row>
    <row r="21" spans="1:86" ht="15.75" customHeight="1" x14ac:dyDescent="0.25">
      <c r="A21" s="212" t="s">
        <v>40</v>
      </c>
      <c r="B21" s="435" t="str">
        <f t="shared" si="22"/>
        <v>13</v>
      </c>
      <c r="C21" s="435" t="str">
        <f t="shared" si="47"/>
        <v>8</v>
      </c>
      <c r="D21" s="436">
        <f t="shared" si="23"/>
        <v>90.217391304347828</v>
      </c>
      <c r="E21" s="437">
        <f t="shared" si="24"/>
        <v>83</v>
      </c>
      <c r="F21" s="438">
        <f>'1.1'!H21</f>
        <v>4</v>
      </c>
      <c r="G21" s="438">
        <f>'1.2'!F21</f>
        <v>2</v>
      </c>
      <c r="H21" s="438">
        <f>'1.3'!F21</f>
        <v>2</v>
      </c>
      <c r="I21" s="436">
        <f t="shared" si="25"/>
        <v>8</v>
      </c>
      <c r="J21" s="435" t="str">
        <f t="shared" si="48"/>
        <v>1-12</v>
      </c>
      <c r="K21" s="435" t="str">
        <f t="shared" si="26"/>
        <v>1-18</v>
      </c>
      <c r="L21" s="439">
        <f>'2.1'!D22</f>
        <v>4</v>
      </c>
      <c r="M21" s="439">
        <f>'2.2 - старая Методика'!D22</f>
        <v>0</v>
      </c>
      <c r="N21" s="439">
        <f>'2.2'!D22</f>
        <v>4</v>
      </c>
      <c r="O21" s="436">
        <f t="shared" si="27"/>
        <v>8</v>
      </c>
      <c r="P21" s="435" t="str">
        <f t="shared" si="49"/>
        <v>1-9</v>
      </c>
      <c r="Q21" s="435" t="str">
        <f t="shared" si="28"/>
        <v>1-14</v>
      </c>
      <c r="R21" s="439">
        <f>'3.1'!F21</f>
        <v>2</v>
      </c>
      <c r="S21" s="436">
        <f t="shared" si="29"/>
        <v>2</v>
      </c>
      <c r="T21" s="435" t="str">
        <f t="shared" si="50"/>
        <v>1-14</v>
      </c>
      <c r="U21" s="435" t="str">
        <f t="shared" si="30"/>
        <v>1-18</v>
      </c>
      <c r="V21" s="439">
        <f>'4.1'!F22</f>
        <v>2</v>
      </c>
      <c r="W21" s="439">
        <f>'4.2'!F22</f>
        <v>2</v>
      </c>
      <c r="X21" s="439">
        <f>'4.3'!F22</f>
        <v>1</v>
      </c>
      <c r="Y21" s="439">
        <f>'4.4'!F22</f>
        <v>1</v>
      </c>
      <c r="Z21" s="439">
        <f>'4.5'!F22</f>
        <v>2</v>
      </c>
      <c r="AA21" s="439">
        <f>'4.6'!E22</f>
        <v>0</v>
      </c>
      <c r="AB21" s="436">
        <f t="shared" si="31"/>
        <v>8</v>
      </c>
      <c r="AC21" s="435" t="str">
        <f t="shared" si="51"/>
        <v>13</v>
      </c>
      <c r="AD21" s="435" t="str">
        <f t="shared" si="32"/>
        <v>19</v>
      </c>
      <c r="AE21" s="439">
        <f>'5.1 - старая Методика'!D22</f>
        <v>0</v>
      </c>
      <c r="AF21" s="439">
        <f>'5.1'!D22</f>
        <v>4</v>
      </c>
      <c r="AG21" s="436">
        <f t="shared" si="33"/>
        <v>4</v>
      </c>
      <c r="AH21" s="435" t="str">
        <f t="shared" si="52"/>
        <v>1-11</v>
      </c>
      <c r="AI21" s="435" t="str">
        <f t="shared" si="34"/>
        <v>1-17</v>
      </c>
      <c r="AJ21" s="439">
        <f>'6.1'!F22</f>
        <v>1</v>
      </c>
      <c r="AK21" s="436">
        <f t="shared" si="35"/>
        <v>1</v>
      </c>
      <c r="AL21" s="435" t="str">
        <f t="shared" si="53"/>
        <v>8-11</v>
      </c>
      <c r="AM21" s="435" t="str">
        <f t="shared" si="36"/>
        <v>11-17</v>
      </c>
      <c r="AN21" s="439">
        <f>'7.1'!E22</f>
        <v>3</v>
      </c>
      <c r="AO21" s="439">
        <f>'7.2'!F21</f>
        <v>2</v>
      </c>
      <c r="AP21" s="436">
        <f t="shared" si="7"/>
        <v>5</v>
      </c>
      <c r="AQ21" s="435" t="str">
        <f t="shared" si="54"/>
        <v>1-9</v>
      </c>
      <c r="AR21" s="435" t="str">
        <f t="shared" si="37"/>
        <v>1-14</v>
      </c>
      <c r="AS21" s="438">
        <f>'8.1'!G21</f>
        <v>3</v>
      </c>
      <c r="AT21" s="438">
        <f>'8.2'!G21</f>
        <v>3</v>
      </c>
      <c r="AU21" s="438">
        <f>'8.3'!G21</f>
        <v>3</v>
      </c>
      <c r="AV21" s="438">
        <f>'8.4'!G22</f>
        <v>0</v>
      </c>
      <c r="AW21" s="436">
        <f t="shared" si="9"/>
        <v>9</v>
      </c>
      <c r="AX21" s="435" t="str">
        <f t="shared" si="55"/>
        <v>7-9</v>
      </c>
      <c r="AY21" s="435" t="str">
        <f t="shared" si="38"/>
        <v>13-15</v>
      </c>
      <c r="AZ21" s="439">
        <f>'9.1'!H21</f>
        <v>2</v>
      </c>
      <c r="BA21" s="439">
        <f>'9.2'!H21</f>
        <v>2</v>
      </c>
      <c r="BB21" s="439">
        <f>'9.3'!H21</f>
        <v>2</v>
      </c>
      <c r="BC21" s="439">
        <f>'9.4'!H22</f>
        <v>2</v>
      </c>
      <c r="BD21" s="439">
        <f>'9.5'!H21</f>
        <v>2</v>
      </c>
      <c r="BE21" s="439">
        <f>'9.6'!H21</f>
        <v>2</v>
      </c>
      <c r="BF21" s="440">
        <f t="shared" si="11"/>
        <v>12</v>
      </c>
      <c r="BG21" s="435" t="str">
        <f t="shared" si="56"/>
        <v>1-11</v>
      </c>
      <c r="BH21" s="435" t="str">
        <f t="shared" si="39"/>
        <v>1-15</v>
      </c>
      <c r="BI21" s="439">
        <f>'10.1'!H21</f>
        <v>2</v>
      </c>
      <c r="BJ21" s="439">
        <f>'10.2'!H22</f>
        <v>2</v>
      </c>
      <c r="BK21" s="440">
        <f t="shared" si="13"/>
        <v>4</v>
      </c>
      <c r="BL21" s="435" t="str">
        <f t="shared" si="57"/>
        <v>1-10</v>
      </c>
      <c r="BM21" s="435" t="str">
        <f t="shared" si="40"/>
        <v>1-13</v>
      </c>
      <c r="BN21" s="439">
        <f>'11.1'!G22</f>
        <v>3</v>
      </c>
      <c r="BO21" s="439">
        <f>'11.2'!G21</f>
        <v>3</v>
      </c>
      <c r="BP21" s="439">
        <f>'11.3'!G21</f>
        <v>3</v>
      </c>
      <c r="BQ21" s="439">
        <f>'11.4'!G22</f>
        <v>3</v>
      </c>
      <c r="BR21" s="436">
        <f t="shared" si="15"/>
        <v>12</v>
      </c>
      <c r="BS21" s="435" t="str">
        <f t="shared" si="58"/>
        <v>1-12</v>
      </c>
      <c r="BT21" s="435" t="str">
        <f t="shared" si="41"/>
        <v>1-17</v>
      </c>
      <c r="BU21" s="439">
        <f>'12.1'!E21</f>
        <v>1</v>
      </c>
      <c r="BV21" s="436">
        <f t="shared" si="46"/>
        <v>1</v>
      </c>
      <c r="BW21" s="435" t="str">
        <f t="shared" si="59"/>
        <v>1-14</v>
      </c>
      <c r="BX21" s="435" t="str">
        <f t="shared" si="42"/>
        <v>1-20</v>
      </c>
      <c r="BY21" s="439">
        <f>'13.1'!F22</f>
        <v>2</v>
      </c>
      <c r="BZ21" s="439">
        <f>'13.2'!E22</f>
        <v>2</v>
      </c>
      <c r="CA21" s="439">
        <f>'13.3'!F21</f>
        <v>2</v>
      </c>
      <c r="CB21" s="440">
        <f t="shared" si="19"/>
        <v>6</v>
      </c>
      <c r="CC21" s="435" t="str">
        <f t="shared" si="60"/>
        <v>1-9</v>
      </c>
      <c r="CD21" s="435" t="str">
        <f t="shared" si="43"/>
        <v>1-14</v>
      </c>
      <c r="CE21" s="441">
        <f>'14.1'!D22</f>
        <v>3</v>
      </c>
      <c r="CF21" s="442">
        <f t="shared" si="44"/>
        <v>3</v>
      </c>
      <c r="CG21" s="435" t="str">
        <f t="shared" si="61"/>
        <v>1-12</v>
      </c>
      <c r="CH21" s="435" t="str">
        <f t="shared" si="45"/>
        <v>1-16</v>
      </c>
    </row>
    <row r="22" spans="1:86" ht="15.75" customHeight="1" x14ac:dyDescent="0.25">
      <c r="A22" s="212" t="s">
        <v>41</v>
      </c>
      <c r="B22" s="435" t="str">
        <f t="shared" si="22"/>
        <v>12</v>
      </c>
      <c r="C22" s="435" t="str">
        <f t="shared" si="47"/>
        <v>7</v>
      </c>
      <c r="D22" s="436">
        <f t="shared" si="23"/>
        <v>90.760869565217391</v>
      </c>
      <c r="E22" s="437">
        <f t="shared" si="24"/>
        <v>83.5</v>
      </c>
      <c r="F22" s="438">
        <f>'1.1'!H22</f>
        <v>2</v>
      </c>
      <c r="G22" s="438">
        <f>'1.2'!F22</f>
        <v>2</v>
      </c>
      <c r="H22" s="438">
        <f>'1.3'!F22</f>
        <v>2</v>
      </c>
      <c r="I22" s="436">
        <f t="shared" si="25"/>
        <v>6</v>
      </c>
      <c r="J22" s="435" t="str">
        <f t="shared" si="48"/>
        <v>13</v>
      </c>
      <c r="K22" s="435" t="str">
        <f t="shared" si="26"/>
        <v>19</v>
      </c>
      <c r="L22" s="439">
        <f>'2.1'!D23</f>
        <v>4</v>
      </c>
      <c r="M22" s="439">
        <f>'2.2 - старая Методика'!D23</f>
        <v>0</v>
      </c>
      <c r="N22" s="439">
        <f>'2.2'!D23</f>
        <v>4</v>
      </c>
      <c r="O22" s="436">
        <f t="shared" si="27"/>
        <v>8</v>
      </c>
      <c r="P22" s="435" t="str">
        <f t="shared" si="49"/>
        <v>1-9</v>
      </c>
      <c r="Q22" s="435" t="str">
        <f t="shared" si="28"/>
        <v>1-14</v>
      </c>
      <c r="R22" s="439">
        <f>'3.1'!F22</f>
        <v>2</v>
      </c>
      <c r="S22" s="436">
        <f t="shared" si="29"/>
        <v>2</v>
      </c>
      <c r="T22" s="435" t="str">
        <f t="shared" si="50"/>
        <v>1-14</v>
      </c>
      <c r="U22" s="435" t="str">
        <f t="shared" si="30"/>
        <v>1-18</v>
      </c>
      <c r="V22" s="439">
        <f>'4.1'!F23</f>
        <v>2</v>
      </c>
      <c r="W22" s="439">
        <f>'4.2'!F23</f>
        <v>0</v>
      </c>
      <c r="X22" s="439">
        <f>'4.3'!F23</f>
        <v>2</v>
      </c>
      <c r="Y22" s="439">
        <f>'4.4'!F23</f>
        <v>2</v>
      </c>
      <c r="Z22" s="439">
        <f>'4.5'!F23</f>
        <v>2</v>
      </c>
      <c r="AA22" s="439">
        <f>'4.6'!E23</f>
        <v>2</v>
      </c>
      <c r="AB22" s="436">
        <f t="shared" si="31"/>
        <v>10</v>
      </c>
      <c r="AC22" s="435" t="str">
        <f t="shared" si="51"/>
        <v>10-12</v>
      </c>
      <c r="AD22" s="435" t="str">
        <f t="shared" si="32"/>
        <v>15-18</v>
      </c>
      <c r="AE22" s="439">
        <f>'5.1 - старая Методика'!D23</f>
        <v>0</v>
      </c>
      <c r="AF22" s="439">
        <f>'5.1'!D23</f>
        <v>4</v>
      </c>
      <c r="AG22" s="436">
        <f t="shared" si="33"/>
        <v>4</v>
      </c>
      <c r="AH22" s="435" t="str">
        <f t="shared" si="52"/>
        <v>1-11</v>
      </c>
      <c r="AI22" s="435" t="str">
        <f t="shared" si="34"/>
        <v>1-17</v>
      </c>
      <c r="AJ22" s="439">
        <f>'6.1'!F23</f>
        <v>3</v>
      </c>
      <c r="AK22" s="436">
        <f t="shared" si="35"/>
        <v>3</v>
      </c>
      <c r="AL22" s="435" t="str">
        <f t="shared" si="53"/>
        <v>1-7</v>
      </c>
      <c r="AM22" s="435" t="str">
        <f t="shared" si="36"/>
        <v>1-10</v>
      </c>
      <c r="AN22" s="439">
        <f>'7.1'!E23</f>
        <v>3</v>
      </c>
      <c r="AO22" s="439">
        <f>'7.2'!F22</f>
        <v>2</v>
      </c>
      <c r="AP22" s="436">
        <f t="shared" si="7"/>
        <v>5</v>
      </c>
      <c r="AQ22" s="435" t="str">
        <f t="shared" si="54"/>
        <v>1-9</v>
      </c>
      <c r="AR22" s="435" t="str">
        <f t="shared" si="37"/>
        <v>1-14</v>
      </c>
      <c r="AS22" s="438">
        <f>'8.1'!G22</f>
        <v>3</v>
      </c>
      <c r="AT22" s="438">
        <f>'8.2'!G22</f>
        <v>3</v>
      </c>
      <c r="AU22" s="438">
        <f>'8.3'!G22</f>
        <v>3</v>
      </c>
      <c r="AV22" s="438">
        <f>'8.4'!G23</f>
        <v>0</v>
      </c>
      <c r="AW22" s="436">
        <f t="shared" si="9"/>
        <v>9</v>
      </c>
      <c r="AX22" s="435" t="str">
        <f t="shared" si="55"/>
        <v>7-9</v>
      </c>
      <c r="AY22" s="435" t="str">
        <f t="shared" si="38"/>
        <v>13-15</v>
      </c>
      <c r="AZ22" s="439">
        <f>'9.1'!H22</f>
        <v>2</v>
      </c>
      <c r="BA22" s="439">
        <f>'9.2'!H22</f>
        <v>2</v>
      </c>
      <c r="BB22" s="439">
        <f>'9.3'!H22</f>
        <v>2</v>
      </c>
      <c r="BC22" s="439">
        <f>'9.4'!H23</f>
        <v>0.5</v>
      </c>
      <c r="BD22" s="439">
        <f>'9.5'!H22</f>
        <v>2</v>
      </c>
      <c r="BE22" s="439">
        <f>'9.6'!H22</f>
        <v>2</v>
      </c>
      <c r="BF22" s="440">
        <f t="shared" si="11"/>
        <v>10.5</v>
      </c>
      <c r="BG22" s="435" t="str">
        <f t="shared" si="56"/>
        <v>13</v>
      </c>
      <c r="BH22" s="435" t="str">
        <f t="shared" si="39"/>
        <v>18</v>
      </c>
      <c r="BI22" s="439">
        <f>'10.1'!H22</f>
        <v>2</v>
      </c>
      <c r="BJ22" s="439">
        <f>'10.2'!H23</f>
        <v>2</v>
      </c>
      <c r="BK22" s="440">
        <f t="shared" si="13"/>
        <v>4</v>
      </c>
      <c r="BL22" s="435" t="str">
        <f t="shared" si="57"/>
        <v>1-10</v>
      </c>
      <c r="BM22" s="435" t="str">
        <f t="shared" si="40"/>
        <v>1-13</v>
      </c>
      <c r="BN22" s="439">
        <f>'11.1'!G23</f>
        <v>3</v>
      </c>
      <c r="BO22" s="439">
        <f>'11.2'!G22</f>
        <v>3</v>
      </c>
      <c r="BP22" s="439">
        <f>'11.3'!G22</f>
        <v>3</v>
      </c>
      <c r="BQ22" s="439">
        <f>'11.4'!G23</f>
        <v>3</v>
      </c>
      <c r="BR22" s="436">
        <f t="shared" si="15"/>
        <v>12</v>
      </c>
      <c r="BS22" s="435" t="str">
        <f t="shared" si="58"/>
        <v>1-12</v>
      </c>
      <c r="BT22" s="435" t="str">
        <f t="shared" si="41"/>
        <v>1-17</v>
      </c>
      <c r="BU22" s="439">
        <f>'12.1'!E22</f>
        <v>1</v>
      </c>
      <c r="BV22" s="436">
        <f t="shared" si="46"/>
        <v>1</v>
      </c>
      <c r="BW22" s="435" t="str">
        <f t="shared" si="59"/>
        <v>1-14</v>
      </c>
      <c r="BX22" s="435" t="str">
        <f t="shared" si="42"/>
        <v>1-20</v>
      </c>
      <c r="BY22" s="439">
        <f>'13.1'!F23</f>
        <v>2</v>
      </c>
      <c r="BZ22" s="439">
        <f>'13.2'!E23</f>
        <v>2</v>
      </c>
      <c r="CA22" s="439">
        <f>'13.3'!F22</f>
        <v>2</v>
      </c>
      <c r="CB22" s="440">
        <f t="shared" si="19"/>
        <v>6</v>
      </c>
      <c r="CC22" s="435" t="str">
        <f t="shared" si="60"/>
        <v>1-9</v>
      </c>
      <c r="CD22" s="435" t="str">
        <f t="shared" si="43"/>
        <v>1-14</v>
      </c>
      <c r="CE22" s="441">
        <f>'14.1'!D23</f>
        <v>3</v>
      </c>
      <c r="CF22" s="442">
        <f t="shared" si="44"/>
        <v>3</v>
      </c>
      <c r="CG22" s="435" t="str">
        <f t="shared" si="61"/>
        <v>1-12</v>
      </c>
      <c r="CH22" s="435" t="str">
        <f t="shared" si="45"/>
        <v>1-16</v>
      </c>
    </row>
    <row r="23" spans="1:86" ht="15.75" customHeight="1" x14ac:dyDescent="0.25">
      <c r="A23" s="212" t="s">
        <v>42</v>
      </c>
      <c r="B23" s="435" t="str">
        <f t="shared" si="22"/>
        <v>20</v>
      </c>
      <c r="C23" s="435" t="str">
        <f t="shared" si="47"/>
        <v>14</v>
      </c>
      <c r="D23" s="436">
        <f t="shared" si="23"/>
        <v>56.521739130434781</v>
      </c>
      <c r="E23" s="437">
        <f t="shared" si="24"/>
        <v>52</v>
      </c>
      <c r="F23" s="438">
        <f>'1.1'!H23</f>
        <v>2</v>
      </c>
      <c r="G23" s="438">
        <f>'1.2'!F23</f>
        <v>1</v>
      </c>
      <c r="H23" s="438">
        <f>'1.3'!F23</f>
        <v>1</v>
      </c>
      <c r="I23" s="436">
        <f t="shared" si="25"/>
        <v>4</v>
      </c>
      <c r="J23" s="435" t="str">
        <f t="shared" si="48"/>
        <v>14</v>
      </c>
      <c r="K23" s="435" t="str">
        <f t="shared" si="26"/>
        <v>20</v>
      </c>
      <c r="L23" s="439">
        <f>'2.1'!D24</f>
        <v>1</v>
      </c>
      <c r="M23" s="439">
        <f>'2.2 - старая Методика'!D24</f>
        <v>0</v>
      </c>
      <c r="N23" s="439">
        <f>'2.2'!D24</f>
        <v>4</v>
      </c>
      <c r="O23" s="436">
        <f t="shared" si="27"/>
        <v>5</v>
      </c>
      <c r="P23" s="435" t="str">
        <f t="shared" si="49"/>
        <v>12</v>
      </c>
      <c r="Q23" s="435" t="str">
        <f t="shared" si="28"/>
        <v>18</v>
      </c>
      <c r="R23" s="439">
        <f>'3.1'!F23</f>
        <v>2</v>
      </c>
      <c r="S23" s="436">
        <f t="shared" si="29"/>
        <v>2</v>
      </c>
      <c r="T23" s="435" t="str">
        <f t="shared" si="50"/>
        <v>1-14</v>
      </c>
      <c r="U23" s="435" t="str">
        <f t="shared" si="30"/>
        <v>1-18</v>
      </c>
      <c r="V23" s="439">
        <f>'4.1'!F24</f>
        <v>0</v>
      </c>
      <c r="W23" s="439">
        <f>'4.2'!F24</f>
        <v>0</v>
      </c>
      <c r="X23" s="439">
        <f>'4.3'!F24</f>
        <v>0</v>
      </c>
      <c r="Y23" s="439">
        <f>'4.4'!F24</f>
        <v>0</v>
      </c>
      <c r="Z23" s="439">
        <f>'4.5'!F24</f>
        <v>0</v>
      </c>
      <c r="AA23" s="439">
        <f>'4.6'!E24</f>
        <v>0</v>
      </c>
      <c r="AB23" s="436">
        <f t="shared" si="31"/>
        <v>0</v>
      </c>
      <c r="AC23" s="435" t="str">
        <f t="shared" si="51"/>
        <v>14</v>
      </c>
      <c r="AD23" s="435" t="str">
        <f t="shared" si="32"/>
        <v>20</v>
      </c>
      <c r="AE23" s="439">
        <f>'5.1 - старая Методика'!D24</f>
        <v>0</v>
      </c>
      <c r="AF23" s="439">
        <f>'5.1'!D24</f>
        <v>2</v>
      </c>
      <c r="AG23" s="436">
        <f t="shared" si="33"/>
        <v>2</v>
      </c>
      <c r="AH23" s="435" t="str">
        <f t="shared" si="52"/>
        <v>12-13</v>
      </c>
      <c r="AI23" s="435" t="str">
        <f t="shared" si="34"/>
        <v>18-19</v>
      </c>
      <c r="AJ23" s="439">
        <f>'6.1'!F24</f>
        <v>3</v>
      </c>
      <c r="AK23" s="436">
        <f t="shared" si="35"/>
        <v>3</v>
      </c>
      <c r="AL23" s="435" t="str">
        <f t="shared" si="53"/>
        <v>1-7</v>
      </c>
      <c r="AM23" s="435" t="str">
        <f t="shared" si="36"/>
        <v>1-10</v>
      </c>
      <c r="AN23" s="439">
        <f>'7.1'!E24</f>
        <v>0</v>
      </c>
      <c r="AO23" s="439">
        <f>'7.2'!F23</f>
        <v>2</v>
      </c>
      <c r="AP23" s="436">
        <f t="shared" si="7"/>
        <v>2</v>
      </c>
      <c r="AQ23" s="435" t="str">
        <f t="shared" si="54"/>
        <v>12-13</v>
      </c>
      <c r="AR23" s="435" t="str">
        <f t="shared" si="37"/>
        <v>17-19</v>
      </c>
      <c r="AS23" s="438">
        <f>'8.1'!G23</f>
        <v>1.5</v>
      </c>
      <c r="AT23" s="438">
        <f>'8.2'!G23</f>
        <v>1.5</v>
      </c>
      <c r="AU23" s="438">
        <f>'8.3'!G23</f>
        <v>1.5</v>
      </c>
      <c r="AV23" s="438">
        <f>'8.4'!G24</f>
        <v>1.5</v>
      </c>
      <c r="AW23" s="436">
        <f t="shared" si="9"/>
        <v>6</v>
      </c>
      <c r="AX23" s="435" t="str">
        <f t="shared" si="55"/>
        <v>10-13</v>
      </c>
      <c r="AY23" s="435" t="str">
        <f t="shared" si="38"/>
        <v>16-19</v>
      </c>
      <c r="AZ23" s="439">
        <f>'9.1'!H23</f>
        <v>2</v>
      </c>
      <c r="BA23" s="439">
        <f>'9.2'!H23</f>
        <v>2</v>
      </c>
      <c r="BB23" s="439">
        <f>'9.3'!H23</f>
        <v>2</v>
      </c>
      <c r="BC23" s="439">
        <f>'9.4'!H24</f>
        <v>2</v>
      </c>
      <c r="BD23" s="439">
        <f>'9.5'!H23</f>
        <v>2</v>
      </c>
      <c r="BE23" s="439">
        <f>'9.6'!H23</f>
        <v>2</v>
      </c>
      <c r="BF23" s="440">
        <f t="shared" si="11"/>
        <v>12</v>
      </c>
      <c r="BG23" s="435" t="str">
        <f t="shared" si="56"/>
        <v>1-11</v>
      </c>
      <c r="BH23" s="435" t="str">
        <f t="shared" si="39"/>
        <v>1-15</v>
      </c>
      <c r="BI23" s="439">
        <f>'10.1'!H23</f>
        <v>2</v>
      </c>
      <c r="BJ23" s="439">
        <f>'10.2'!H24</f>
        <v>0</v>
      </c>
      <c r="BK23" s="440">
        <f t="shared" si="13"/>
        <v>2</v>
      </c>
      <c r="BL23" s="435" t="str">
        <f t="shared" si="57"/>
        <v>12-13</v>
      </c>
      <c r="BM23" s="435" t="str">
        <f t="shared" si="40"/>
        <v>15-17</v>
      </c>
      <c r="BN23" s="439">
        <f>'11.1'!G24</f>
        <v>1.5</v>
      </c>
      <c r="BO23" s="439">
        <f>'11.2'!G23</f>
        <v>1.5</v>
      </c>
      <c r="BP23" s="439">
        <f>'11.3'!G23</f>
        <v>1.5</v>
      </c>
      <c r="BQ23" s="439">
        <f>'11.4'!G24</f>
        <v>1.5</v>
      </c>
      <c r="BR23" s="436">
        <f t="shared" si="15"/>
        <v>6</v>
      </c>
      <c r="BS23" s="435" t="str">
        <f t="shared" si="58"/>
        <v>14</v>
      </c>
      <c r="BT23" s="435" t="str">
        <f t="shared" si="41"/>
        <v>20</v>
      </c>
      <c r="BU23" s="439">
        <f>'12.1'!E23</f>
        <v>1</v>
      </c>
      <c r="BV23" s="436">
        <f t="shared" si="46"/>
        <v>1</v>
      </c>
      <c r="BW23" s="435" t="str">
        <f t="shared" si="59"/>
        <v>1-14</v>
      </c>
      <c r="BX23" s="435" t="str">
        <f t="shared" si="42"/>
        <v>1-20</v>
      </c>
      <c r="BY23" s="439">
        <f>'13.1'!F24</f>
        <v>2</v>
      </c>
      <c r="BZ23" s="439">
        <f>'13.2'!E24</f>
        <v>0</v>
      </c>
      <c r="CA23" s="439">
        <f>'13.3'!F23</f>
        <v>2</v>
      </c>
      <c r="CB23" s="440">
        <f t="shared" si="19"/>
        <v>4</v>
      </c>
      <c r="CC23" s="435" t="str">
        <f t="shared" si="60"/>
        <v>11-12</v>
      </c>
      <c r="CD23" s="435" t="str">
        <f t="shared" si="43"/>
        <v>16-18</v>
      </c>
      <c r="CE23" s="441">
        <f>'14.1'!D24</f>
        <v>3</v>
      </c>
      <c r="CF23" s="442">
        <f t="shared" si="44"/>
        <v>3</v>
      </c>
      <c r="CG23" s="435" t="str">
        <f t="shared" si="61"/>
        <v>1-12</v>
      </c>
      <c r="CH23" s="435" t="str">
        <f t="shared" si="45"/>
        <v>1-16</v>
      </c>
    </row>
    <row r="24" spans="1:86" ht="15.75" customHeight="1" x14ac:dyDescent="0.25">
      <c r="A24" s="212" t="s">
        <v>43</v>
      </c>
      <c r="B24" s="435" t="str">
        <f t="shared" si="22"/>
        <v>6-9</v>
      </c>
      <c r="C24" s="435" t="str">
        <f t="shared" si="47"/>
        <v>4-5</v>
      </c>
      <c r="D24" s="436">
        <f t="shared" si="23"/>
        <v>93.478260869565219</v>
      </c>
      <c r="E24" s="437">
        <f t="shared" si="24"/>
        <v>86</v>
      </c>
      <c r="F24" s="438">
        <f>'1.1'!H24</f>
        <v>4</v>
      </c>
      <c r="G24" s="438">
        <f>'1.2'!F24</f>
        <v>2</v>
      </c>
      <c r="H24" s="438">
        <f>'1.3'!F24</f>
        <v>2</v>
      </c>
      <c r="I24" s="436">
        <f t="shared" si="25"/>
        <v>8</v>
      </c>
      <c r="J24" s="435" t="str">
        <f t="shared" si="48"/>
        <v>1-12</v>
      </c>
      <c r="K24" s="435" t="str">
        <f t="shared" si="26"/>
        <v>1-18</v>
      </c>
      <c r="L24" s="439">
        <f>'2.1'!D25</f>
        <v>4</v>
      </c>
      <c r="M24" s="439">
        <f>'2.2 - старая Методика'!D25</f>
        <v>0</v>
      </c>
      <c r="N24" s="439">
        <f>'2.2'!D25</f>
        <v>4</v>
      </c>
      <c r="O24" s="436">
        <f t="shared" si="27"/>
        <v>8</v>
      </c>
      <c r="P24" s="435" t="str">
        <f t="shared" si="49"/>
        <v>1-9</v>
      </c>
      <c r="Q24" s="435" t="str">
        <f t="shared" si="28"/>
        <v>1-14</v>
      </c>
      <c r="R24" s="439">
        <f>'3.1'!F24</f>
        <v>2</v>
      </c>
      <c r="S24" s="436">
        <f t="shared" si="29"/>
        <v>2</v>
      </c>
      <c r="T24" s="435" t="str">
        <f t="shared" si="50"/>
        <v>1-14</v>
      </c>
      <c r="U24" s="435" t="str">
        <f t="shared" si="30"/>
        <v>1-18</v>
      </c>
      <c r="V24" s="439">
        <f>'4.1'!F25</f>
        <v>2</v>
      </c>
      <c r="W24" s="439">
        <f>'4.2'!F25</f>
        <v>2</v>
      </c>
      <c r="X24" s="439">
        <f>'4.3'!F25</f>
        <v>2</v>
      </c>
      <c r="Y24" s="439">
        <f>'4.4'!F25</f>
        <v>2</v>
      </c>
      <c r="Z24" s="439">
        <f>'4.5'!F25</f>
        <v>2</v>
      </c>
      <c r="AA24" s="439">
        <f>'4.6'!E25</f>
        <v>2</v>
      </c>
      <c r="AB24" s="436">
        <f t="shared" si="31"/>
        <v>12</v>
      </c>
      <c r="AC24" s="435" t="str">
        <f t="shared" si="51"/>
        <v>1-7</v>
      </c>
      <c r="AD24" s="435" t="str">
        <f t="shared" si="32"/>
        <v>1-10</v>
      </c>
      <c r="AE24" s="439">
        <f>'5.1 - старая Методика'!D25</f>
        <v>0</v>
      </c>
      <c r="AF24" s="439">
        <f>'5.1'!D25</f>
        <v>4</v>
      </c>
      <c r="AG24" s="436">
        <f t="shared" si="33"/>
        <v>4</v>
      </c>
      <c r="AH24" s="435" t="str">
        <f t="shared" si="52"/>
        <v>1-11</v>
      </c>
      <c r="AI24" s="435" t="str">
        <f t="shared" si="34"/>
        <v>1-17</v>
      </c>
      <c r="AJ24" s="439">
        <f>'6.1'!F25</f>
        <v>0</v>
      </c>
      <c r="AK24" s="436">
        <f t="shared" si="35"/>
        <v>0</v>
      </c>
      <c r="AL24" s="435" t="str">
        <f t="shared" si="53"/>
        <v>12-14</v>
      </c>
      <c r="AM24" s="435" t="str">
        <f t="shared" si="36"/>
        <v>18-20</v>
      </c>
      <c r="AN24" s="439">
        <f>'7.1'!E25</f>
        <v>3</v>
      </c>
      <c r="AO24" s="439">
        <f>'7.2'!F24</f>
        <v>2</v>
      </c>
      <c r="AP24" s="436">
        <f t="shared" si="7"/>
        <v>5</v>
      </c>
      <c r="AQ24" s="435" t="str">
        <f t="shared" si="54"/>
        <v>1-9</v>
      </c>
      <c r="AR24" s="435" t="str">
        <f t="shared" si="37"/>
        <v>1-14</v>
      </c>
      <c r="AS24" s="438">
        <f>'8.1'!G24</f>
        <v>3</v>
      </c>
      <c r="AT24" s="438">
        <f>'8.2'!G24</f>
        <v>3</v>
      </c>
      <c r="AU24" s="438">
        <f>'8.3'!G24</f>
        <v>3</v>
      </c>
      <c r="AV24" s="438">
        <f>'8.4'!G25</f>
        <v>0</v>
      </c>
      <c r="AW24" s="436">
        <f t="shared" si="9"/>
        <v>9</v>
      </c>
      <c r="AX24" s="435" t="str">
        <f t="shared" si="55"/>
        <v>7-9</v>
      </c>
      <c r="AY24" s="435" t="str">
        <f t="shared" si="38"/>
        <v>13-15</v>
      </c>
      <c r="AZ24" s="439">
        <f>'9.1'!H24</f>
        <v>2</v>
      </c>
      <c r="BA24" s="439">
        <f>'9.2'!H24</f>
        <v>2</v>
      </c>
      <c r="BB24" s="439">
        <f>'9.3'!H24</f>
        <v>2</v>
      </c>
      <c r="BC24" s="439">
        <f>'9.4'!H25</f>
        <v>2</v>
      </c>
      <c r="BD24" s="439">
        <f>'9.5'!H24</f>
        <v>2</v>
      </c>
      <c r="BE24" s="439">
        <f>'9.6'!H24</f>
        <v>2</v>
      </c>
      <c r="BF24" s="440">
        <f t="shared" si="11"/>
        <v>12</v>
      </c>
      <c r="BG24" s="435" t="str">
        <f t="shared" si="56"/>
        <v>1-11</v>
      </c>
      <c r="BH24" s="435" t="str">
        <f t="shared" si="39"/>
        <v>1-15</v>
      </c>
      <c r="BI24" s="439">
        <f>'10.1'!H24</f>
        <v>2</v>
      </c>
      <c r="BJ24" s="439">
        <f>'10.2'!H25</f>
        <v>2</v>
      </c>
      <c r="BK24" s="440">
        <f t="shared" si="13"/>
        <v>4</v>
      </c>
      <c r="BL24" s="435" t="str">
        <f t="shared" si="57"/>
        <v>1-10</v>
      </c>
      <c r="BM24" s="435" t="str">
        <f t="shared" si="40"/>
        <v>1-13</v>
      </c>
      <c r="BN24" s="439">
        <f>'11.1'!G25</f>
        <v>3</v>
      </c>
      <c r="BO24" s="439">
        <f>'11.2'!G24</f>
        <v>3</v>
      </c>
      <c r="BP24" s="439">
        <f>'11.3'!G24</f>
        <v>3</v>
      </c>
      <c r="BQ24" s="439">
        <f>'11.4'!G25</f>
        <v>3</v>
      </c>
      <c r="BR24" s="436">
        <f t="shared" si="15"/>
        <v>12</v>
      </c>
      <c r="BS24" s="435" t="str">
        <f t="shared" si="58"/>
        <v>1-12</v>
      </c>
      <c r="BT24" s="435" t="str">
        <f t="shared" si="41"/>
        <v>1-17</v>
      </c>
      <c r="BU24" s="439">
        <f>'12.1'!E24</f>
        <v>1</v>
      </c>
      <c r="BV24" s="436">
        <f t="shared" si="46"/>
        <v>1</v>
      </c>
      <c r="BW24" s="435" t="str">
        <f t="shared" si="59"/>
        <v>1-14</v>
      </c>
      <c r="BX24" s="435" t="str">
        <f t="shared" si="42"/>
        <v>1-20</v>
      </c>
      <c r="BY24" s="439">
        <f>'13.1'!F25</f>
        <v>2</v>
      </c>
      <c r="BZ24" s="439">
        <f>'13.2'!E25</f>
        <v>2</v>
      </c>
      <c r="CA24" s="439">
        <f>'13.3'!F24</f>
        <v>2</v>
      </c>
      <c r="CB24" s="440">
        <f t="shared" si="19"/>
        <v>6</v>
      </c>
      <c r="CC24" s="435" t="str">
        <f t="shared" si="60"/>
        <v>1-9</v>
      </c>
      <c r="CD24" s="435" t="str">
        <f t="shared" si="43"/>
        <v>1-14</v>
      </c>
      <c r="CE24" s="441">
        <f>'14.1'!D25</f>
        <v>3</v>
      </c>
      <c r="CF24" s="442">
        <f t="shared" si="44"/>
        <v>3</v>
      </c>
      <c r="CG24" s="435" t="str">
        <f t="shared" si="61"/>
        <v>1-12</v>
      </c>
      <c r="CH24" s="435" t="str">
        <f t="shared" si="45"/>
        <v>1-16</v>
      </c>
    </row>
    <row r="25" spans="1:86" ht="15.75" customHeight="1" x14ac:dyDescent="0.25">
      <c r="A25" s="212" t="s">
        <v>44</v>
      </c>
      <c r="B25" s="435" t="str">
        <f t="shared" si="22"/>
        <v>6-9</v>
      </c>
      <c r="C25" s="435" t="str">
        <f t="shared" si="47"/>
        <v>4-5</v>
      </c>
      <c r="D25" s="436">
        <f t="shared" si="23"/>
        <v>93.478260869565219</v>
      </c>
      <c r="E25" s="437">
        <f t="shared" si="24"/>
        <v>86</v>
      </c>
      <c r="F25" s="438">
        <f>'1.1'!H25</f>
        <v>4</v>
      </c>
      <c r="G25" s="438">
        <f>'1.2'!F25</f>
        <v>2</v>
      </c>
      <c r="H25" s="438">
        <f>'1.3'!F25</f>
        <v>2</v>
      </c>
      <c r="I25" s="436">
        <f t="shared" si="25"/>
        <v>8</v>
      </c>
      <c r="J25" s="435" t="str">
        <f t="shared" si="48"/>
        <v>1-12</v>
      </c>
      <c r="K25" s="435" t="str">
        <f t="shared" si="26"/>
        <v>1-18</v>
      </c>
      <c r="L25" s="439">
        <f>'2.1'!D26</f>
        <v>4</v>
      </c>
      <c r="M25" s="439">
        <f>'2.2 - старая Методика'!D26</f>
        <v>0</v>
      </c>
      <c r="N25" s="439">
        <f>'2.2'!D26</f>
        <v>4</v>
      </c>
      <c r="O25" s="436">
        <f t="shared" si="27"/>
        <v>8</v>
      </c>
      <c r="P25" s="435" t="str">
        <f t="shared" si="49"/>
        <v>1-9</v>
      </c>
      <c r="Q25" s="435" t="str">
        <f t="shared" si="28"/>
        <v>1-14</v>
      </c>
      <c r="R25" s="439">
        <f>'3.1'!F25</f>
        <v>2</v>
      </c>
      <c r="S25" s="436">
        <f t="shared" si="29"/>
        <v>2</v>
      </c>
      <c r="T25" s="435" t="str">
        <f t="shared" si="50"/>
        <v>1-14</v>
      </c>
      <c r="U25" s="435" t="str">
        <f t="shared" si="30"/>
        <v>1-18</v>
      </c>
      <c r="V25" s="439">
        <f>'4.1'!F26</f>
        <v>2</v>
      </c>
      <c r="W25" s="439">
        <f>'4.2'!F26</f>
        <v>2</v>
      </c>
      <c r="X25" s="439">
        <f>'4.3'!F26</f>
        <v>2</v>
      </c>
      <c r="Y25" s="439">
        <f>'4.4'!F26</f>
        <v>2</v>
      </c>
      <c r="Z25" s="439">
        <f>'4.5'!F26</f>
        <v>2</v>
      </c>
      <c r="AA25" s="439">
        <f>'4.6'!E26</f>
        <v>2</v>
      </c>
      <c r="AB25" s="436">
        <f t="shared" si="31"/>
        <v>12</v>
      </c>
      <c r="AC25" s="435" t="str">
        <f t="shared" si="51"/>
        <v>1-7</v>
      </c>
      <c r="AD25" s="435" t="str">
        <f t="shared" si="32"/>
        <v>1-10</v>
      </c>
      <c r="AE25" s="439">
        <f>'5.1 - старая Методика'!D26</f>
        <v>0</v>
      </c>
      <c r="AF25" s="439">
        <f>'5.1'!D26</f>
        <v>4</v>
      </c>
      <c r="AG25" s="436">
        <f t="shared" si="33"/>
        <v>4</v>
      </c>
      <c r="AH25" s="435" t="str">
        <f t="shared" si="52"/>
        <v>1-11</v>
      </c>
      <c r="AI25" s="435" t="str">
        <f t="shared" si="34"/>
        <v>1-17</v>
      </c>
      <c r="AJ25" s="439">
        <f>'6.1'!F26</f>
        <v>3</v>
      </c>
      <c r="AK25" s="436">
        <f t="shared" si="35"/>
        <v>3</v>
      </c>
      <c r="AL25" s="435" t="str">
        <f t="shared" si="53"/>
        <v>1-7</v>
      </c>
      <c r="AM25" s="435" t="str">
        <f t="shared" si="36"/>
        <v>1-10</v>
      </c>
      <c r="AN25" s="439">
        <f>'7.1'!E26</f>
        <v>3</v>
      </c>
      <c r="AO25" s="439">
        <f>'7.2'!F25</f>
        <v>2</v>
      </c>
      <c r="AP25" s="436">
        <f t="shared" si="7"/>
        <v>5</v>
      </c>
      <c r="AQ25" s="435" t="str">
        <f t="shared" si="54"/>
        <v>1-9</v>
      </c>
      <c r="AR25" s="435" t="str">
        <f t="shared" si="37"/>
        <v>1-14</v>
      </c>
      <c r="AS25" s="438">
        <f>'8.1'!G25</f>
        <v>0</v>
      </c>
      <c r="AT25" s="438">
        <f>'8.2'!G25</f>
        <v>0</v>
      </c>
      <c r="AU25" s="438">
        <f>'8.3'!G25</f>
        <v>3</v>
      </c>
      <c r="AV25" s="438">
        <f>'8.4'!G26</f>
        <v>3</v>
      </c>
      <c r="AW25" s="436">
        <f t="shared" si="9"/>
        <v>6</v>
      </c>
      <c r="AX25" s="435" t="str">
        <f t="shared" si="55"/>
        <v>10-13</v>
      </c>
      <c r="AY25" s="435" t="str">
        <f t="shared" si="38"/>
        <v>16-19</v>
      </c>
      <c r="AZ25" s="439">
        <f>'9.1'!H25</f>
        <v>2</v>
      </c>
      <c r="BA25" s="439">
        <f>'9.2'!H25</f>
        <v>2</v>
      </c>
      <c r="BB25" s="439">
        <f>'9.3'!H25</f>
        <v>2</v>
      </c>
      <c r="BC25" s="439">
        <f>'9.4'!H26</f>
        <v>2</v>
      </c>
      <c r="BD25" s="439">
        <f>'9.5'!H25</f>
        <v>2</v>
      </c>
      <c r="BE25" s="439">
        <f>'9.6'!H25</f>
        <v>2</v>
      </c>
      <c r="BF25" s="440">
        <f t="shared" si="11"/>
        <v>12</v>
      </c>
      <c r="BG25" s="435" t="str">
        <f t="shared" si="56"/>
        <v>1-11</v>
      </c>
      <c r="BH25" s="435" t="str">
        <f t="shared" si="39"/>
        <v>1-15</v>
      </c>
      <c r="BI25" s="439">
        <f>'10.1'!H25</f>
        <v>2</v>
      </c>
      <c r="BJ25" s="439">
        <f>'10.2'!H26</f>
        <v>2</v>
      </c>
      <c r="BK25" s="440">
        <f t="shared" si="13"/>
        <v>4</v>
      </c>
      <c r="BL25" s="435" t="str">
        <f t="shared" si="57"/>
        <v>1-10</v>
      </c>
      <c r="BM25" s="435" t="str">
        <f t="shared" si="40"/>
        <v>1-13</v>
      </c>
      <c r="BN25" s="439">
        <f>'11.1'!G26</f>
        <v>3</v>
      </c>
      <c r="BO25" s="439">
        <f>'11.2'!G25</f>
        <v>3</v>
      </c>
      <c r="BP25" s="439">
        <f>'11.3'!G25</f>
        <v>3</v>
      </c>
      <c r="BQ25" s="439">
        <f>'11.4'!G26</f>
        <v>3</v>
      </c>
      <c r="BR25" s="436">
        <f t="shared" si="15"/>
        <v>12</v>
      </c>
      <c r="BS25" s="435" t="str">
        <f t="shared" si="58"/>
        <v>1-12</v>
      </c>
      <c r="BT25" s="435" t="str">
        <f t="shared" si="41"/>
        <v>1-17</v>
      </c>
      <c r="BU25" s="439">
        <f>'12.1'!E25</f>
        <v>1</v>
      </c>
      <c r="BV25" s="436">
        <f t="shared" si="46"/>
        <v>1</v>
      </c>
      <c r="BW25" s="435" t="str">
        <f t="shared" si="59"/>
        <v>1-14</v>
      </c>
      <c r="BX25" s="435" t="str">
        <f t="shared" si="42"/>
        <v>1-20</v>
      </c>
      <c r="BY25" s="439">
        <f>'13.1'!F26</f>
        <v>2</v>
      </c>
      <c r="BZ25" s="439">
        <f>'13.2'!E26</f>
        <v>2</v>
      </c>
      <c r="CA25" s="439">
        <f>'13.3'!F25</f>
        <v>2</v>
      </c>
      <c r="CB25" s="440">
        <f t="shared" si="19"/>
        <v>6</v>
      </c>
      <c r="CC25" s="435" t="str">
        <f t="shared" si="60"/>
        <v>1-9</v>
      </c>
      <c r="CD25" s="435" t="str">
        <f t="shared" si="43"/>
        <v>1-14</v>
      </c>
      <c r="CE25" s="441">
        <f>'14.1'!D26</f>
        <v>3</v>
      </c>
      <c r="CF25" s="442">
        <f t="shared" si="44"/>
        <v>3</v>
      </c>
      <c r="CG25" s="435" t="str">
        <f t="shared" si="61"/>
        <v>1-12</v>
      </c>
      <c r="CH25" s="435" t="str">
        <f t="shared" si="45"/>
        <v>1-16</v>
      </c>
    </row>
    <row r="26" spans="1:86" s="166" customFormat="1" ht="15.75" customHeight="1" x14ac:dyDescent="0.25">
      <c r="A26" s="212" t="s">
        <v>45</v>
      </c>
      <c r="B26" s="435" t="str">
        <f t="shared" si="22"/>
        <v>14</v>
      </c>
      <c r="C26" s="435" t="str">
        <f t="shared" si="47"/>
        <v>9</v>
      </c>
      <c r="D26" s="436">
        <f t="shared" si="23"/>
        <v>88.043478260869563</v>
      </c>
      <c r="E26" s="437">
        <f t="shared" si="24"/>
        <v>81</v>
      </c>
      <c r="F26" s="438">
        <f>'1.1'!H26</f>
        <v>4</v>
      </c>
      <c r="G26" s="438">
        <f>'1.2'!F26</f>
        <v>2</v>
      </c>
      <c r="H26" s="438">
        <f>'1.3'!F26</f>
        <v>2</v>
      </c>
      <c r="I26" s="436">
        <f t="shared" si="25"/>
        <v>8</v>
      </c>
      <c r="J26" s="435" t="str">
        <f t="shared" si="48"/>
        <v>1-12</v>
      </c>
      <c r="K26" s="435" t="str">
        <f t="shared" si="26"/>
        <v>1-18</v>
      </c>
      <c r="L26" s="439">
        <f>'2.1'!D27</f>
        <v>4</v>
      </c>
      <c r="M26" s="439">
        <f>'2.2 - старая Методика'!D27</f>
        <v>0</v>
      </c>
      <c r="N26" s="439">
        <f>'2.2'!D27</f>
        <v>4</v>
      </c>
      <c r="O26" s="436">
        <f t="shared" si="27"/>
        <v>8</v>
      </c>
      <c r="P26" s="435" t="str">
        <f t="shared" si="49"/>
        <v>1-9</v>
      </c>
      <c r="Q26" s="435" t="str">
        <f t="shared" si="28"/>
        <v>1-14</v>
      </c>
      <c r="R26" s="439">
        <f>'3.1'!F26</f>
        <v>2</v>
      </c>
      <c r="S26" s="436">
        <f t="shared" si="29"/>
        <v>2</v>
      </c>
      <c r="T26" s="435" t="str">
        <f t="shared" si="50"/>
        <v>1-14</v>
      </c>
      <c r="U26" s="435" t="str">
        <f t="shared" si="30"/>
        <v>1-18</v>
      </c>
      <c r="V26" s="439">
        <f>'4.1'!F27</f>
        <v>2</v>
      </c>
      <c r="W26" s="439">
        <f>'4.2'!F27</f>
        <v>2</v>
      </c>
      <c r="X26" s="439">
        <f>'4.3'!F27</f>
        <v>2</v>
      </c>
      <c r="Y26" s="439">
        <f>'4.4'!F27</f>
        <v>2</v>
      </c>
      <c r="Z26" s="439">
        <f>'4.5'!F27</f>
        <v>2</v>
      </c>
      <c r="AA26" s="439">
        <f>'4.6'!E27</f>
        <v>2</v>
      </c>
      <c r="AB26" s="436">
        <f t="shared" si="31"/>
        <v>12</v>
      </c>
      <c r="AC26" s="435" t="str">
        <f t="shared" si="51"/>
        <v>1-7</v>
      </c>
      <c r="AD26" s="435" t="str">
        <f t="shared" si="32"/>
        <v>1-10</v>
      </c>
      <c r="AE26" s="439">
        <f>'5.1 - старая Методика'!D27</f>
        <v>0</v>
      </c>
      <c r="AF26" s="439">
        <f>'5.1'!D27</f>
        <v>4</v>
      </c>
      <c r="AG26" s="436">
        <f t="shared" si="33"/>
        <v>4</v>
      </c>
      <c r="AH26" s="435" t="str">
        <f t="shared" si="52"/>
        <v>1-11</v>
      </c>
      <c r="AI26" s="435" t="str">
        <f t="shared" si="34"/>
        <v>1-17</v>
      </c>
      <c r="AJ26" s="439">
        <f>'6.1'!F27</f>
        <v>0</v>
      </c>
      <c r="AK26" s="436">
        <f t="shared" si="35"/>
        <v>0</v>
      </c>
      <c r="AL26" s="435" t="str">
        <f t="shared" si="53"/>
        <v>12-14</v>
      </c>
      <c r="AM26" s="435" t="str">
        <f t="shared" si="36"/>
        <v>18-20</v>
      </c>
      <c r="AN26" s="439">
        <f>'7.1'!E27</f>
        <v>3</v>
      </c>
      <c r="AO26" s="439">
        <f>'7.2'!F26</f>
        <v>0</v>
      </c>
      <c r="AP26" s="436">
        <f t="shared" si="7"/>
        <v>3</v>
      </c>
      <c r="AQ26" s="435" t="str">
        <f t="shared" si="54"/>
        <v>10-11</v>
      </c>
      <c r="AR26" s="435" t="str">
        <f t="shared" si="37"/>
        <v>15-16</v>
      </c>
      <c r="AS26" s="438">
        <f>'8.1'!G26</f>
        <v>3</v>
      </c>
      <c r="AT26" s="438">
        <f>'8.2'!G26</f>
        <v>3</v>
      </c>
      <c r="AU26" s="438">
        <f>'8.3'!G26</f>
        <v>3</v>
      </c>
      <c r="AV26" s="438">
        <f>'8.4'!G27</f>
        <v>3</v>
      </c>
      <c r="AW26" s="436">
        <f t="shared" si="9"/>
        <v>12</v>
      </c>
      <c r="AX26" s="435" t="str">
        <f t="shared" si="55"/>
        <v>1-6</v>
      </c>
      <c r="AY26" s="435" t="str">
        <f t="shared" si="38"/>
        <v>1-12</v>
      </c>
      <c r="AZ26" s="439">
        <f>'9.1'!H26</f>
        <v>2</v>
      </c>
      <c r="BA26" s="439">
        <f>'9.2'!H26</f>
        <v>2</v>
      </c>
      <c r="BB26" s="439">
        <f>'9.3'!H26</f>
        <v>2</v>
      </c>
      <c r="BC26" s="439">
        <f>'9.4'!H27</f>
        <v>2</v>
      </c>
      <c r="BD26" s="439">
        <f>'9.5'!H26</f>
        <v>2</v>
      </c>
      <c r="BE26" s="439">
        <f>'9.6'!H26</f>
        <v>2</v>
      </c>
      <c r="BF26" s="440">
        <f t="shared" si="11"/>
        <v>12</v>
      </c>
      <c r="BG26" s="435" t="str">
        <f t="shared" si="56"/>
        <v>1-11</v>
      </c>
      <c r="BH26" s="435" t="str">
        <f t="shared" si="39"/>
        <v>1-15</v>
      </c>
      <c r="BI26" s="439">
        <f>'10.1'!H26</f>
        <v>2</v>
      </c>
      <c r="BJ26" s="439">
        <f>'10.2'!H27</f>
        <v>0</v>
      </c>
      <c r="BK26" s="440">
        <f t="shared" si="13"/>
        <v>2</v>
      </c>
      <c r="BL26" s="435" t="str">
        <f t="shared" si="57"/>
        <v>12-13</v>
      </c>
      <c r="BM26" s="435" t="str">
        <f t="shared" si="40"/>
        <v>15-17</v>
      </c>
      <c r="BN26" s="439">
        <f>'11.1'!G27</f>
        <v>3</v>
      </c>
      <c r="BO26" s="439">
        <f>'11.2'!G26</f>
        <v>3</v>
      </c>
      <c r="BP26" s="439">
        <f>'11.3'!G26</f>
        <v>3</v>
      </c>
      <c r="BQ26" s="439">
        <f>'11.4'!G27</f>
        <v>3</v>
      </c>
      <c r="BR26" s="436">
        <f t="shared" si="15"/>
        <v>12</v>
      </c>
      <c r="BS26" s="435" t="str">
        <f t="shared" si="58"/>
        <v>1-12</v>
      </c>
      <c r="BT26" s="435" t="str">
        <f t="shared" si="41"/>
        <v>1-17</v>
      </c>
      <c r="BU26" s="439">
        <f>'12.1'!E26</f>
        <v>1</v>
      </c>
      <c r="BV26" s="436">
        <f t="shared" si="46"/>
        <v>1</v>
      </c>
      <c r="BW26" s="435" t="str">
        <f t="shared" si="59"/>
        <v>1-14</v>
      </c>
      <c r="BX26" s="435" t="str">
        <f t="shared" si="42"/>
        <v>1-20</v>
      </c>
      <c r="BY26" s="439">
        <f>'13.1'!F27</f>
        <v>1</v>
      </c>
      <c r="BZ26" s="439">
        <f>'13.2'!E27</f>
        <v>2</v>
      </c>
      <c r="CA26" s="439">
        <f>'13.3'!F26</f>
        <v>0</v>
      </c>
      <c r="CB26" s="440">
        <f t="shared" si="19"/>
        <v>3</v>
      </c>
      <c r="CC26" s="435" t="str">
        <f t="shared" si="60"/>
        <v>13</v>
      </c>
      <c r="CD26" s="435" t="str">
        <f t="shared" si="43"/>
        <v>19</v>
      </c>
      <c r="CE26" s="441">
        <f>'14.1'!D27</f>
        <v>2</v>
      </c>
      <c r="CF26" s="442">
        <f t="shared" si="44"/>
        <v>2</v>
      </c>
      <c r="CG26" s="435" t="str">
        <f t="shared" si="61"/>
        <v>13-14</v>
      </c>
      <c r="CH26" s="435" t="str">
        <f t="shared" si="45"/>
        <v>17-18</v>
      </c>
    </row>
    <row r="27" spans="1:86" ht="15.75" customHeight="1" x14ac:dyDescent="0.25">
      <c r="A27" s="212" t="s">
        <v>46</v>
      </c>
      <c r="B27" s="435" t="str">
        <f t="shared" si="22"/>
        <v>4</v>
      </c>
      <c r="C27" s="435" t="str">
        <f t="shared" si="47"/>
        <v>3</v>
      </c>
      <c r="D27" s="436">
        <f t="shared" si="23"/>
        <v>95.652173913043484</v>
      </c>
      <c r="E27" s="437">
        <f t="shared" si="24"/>
        <v>88</v>
      </c>
      <c r="F27" s="438">
        <f>'1.1'!H27</f>
        <v>4</v>
      </c>
      <c r="G27" s="438">
        <f>'1.2'!F27</f>
        <v>2</v>
      </c>
      <c r="H27" s="438">
        <f>'1.3'!F27</f>
        <v>2</v>
      </c>
      <c r="I27" s="436">
        <f t="shared" si="25"/>
        <v>8</v>
      </c>
      <c r="J27" s="435" t="str">
        <f t="shared" si="48"/>
        <v>1-12</v>
      </c>
      <c r="K27" s="435" t="str">
        <f t="shared" si="26"/>
        <v>1-18</v>
      </c>
      <c r="L27" s="439">
        <f>'2.1'!D28</f>
        <v>4</v>
      </c>
      <c r="M27" s="439">
        <f>'2.2 - старая Методика'!D28</f>
        <v>0</v>
      </c>
      <c r="N27" s="439">
        <f>'2.2'!D28</f>
        <v>4</v>
      </c>
      <c r="O27" s="436">
        <f t="shared" si="27"/>
        <v>8</v>
      </c>
      <c r="P27" s="435" t="str">
        <f t="shared" si="49"/>
        <v>1-9</v>
      </c>
      <c r="Q27" s="435" t="str">
        <f t="shared" si="28"/>
        <v>1-14</v>
      </c>
      <c r="R27" s="439">
        <f>'3.1'!F27</f>
        <v>2</v>
      </c>
      <c r="S27" s="436">
        <f t="shared" si="29"/>
        <v>2</v>
      </c>
      <c r="T27" s="435" t="str">
        <f t="shared" si="50"/>
        <v>1-14</v>
      </c>
      <c r="U27" s="435" t="str">
        <f t="shared" si="30"/>
        <v>1-18</v>
      </c>
      <c r="V27" s="439">
        <f>'4.1'!F28</f>
        <v>2</v>
      </c>
      <c r="W27" s="439">
        <f>'4.2'!F28</f>
        <v>2</v>
      </c>
      <c r="X27" s="439">
        <f>'4.3'!F28</f>
        <v>2</v>
      </c>
      <c r="Y27" s="439">
        <f>'4.4'!F28</f>
        <v>2</v>
      </c>
      <c r="Z27" s="439">
        <f>'4.5'!F28</f>
        <v>2</v>
      </c>
      <c r="AA27" s="439">
        <f>'4.6'!E28</f>
        <v>2</v>
      </c>
      <c r="AB27" s="436">
        <f t="shared" si="31"/>
        <v>12</v>
      </c>
      <c r="AC27" s="435" t="str">
        <f t="shared" si="51"/>
        <v>1-7</v>
      </c>
      <c r="AD27" s="435" t="str">
        <f t="shared" si="32"/>
        <v>1-10</v>
      </c>
      <c r="AE27" s="439">
        <f>'5.1 - старая Методика'!D28</f>
        <v>0</v>
      </c>
      <c r="AF27" s="439">
        <f>'5.1'!D28</f>
        <v>4</v>
      </c>
      <c r="AG27" s="436">
        <f t="shared" si="33"/>
        <v>4</v>
      </c>
      <c r="AH27" s="435" t="str">
        <f t="shared" si="52"/>
        <v>1-11</v>
      </c>
      <c r="AI27" s="435" t="str">
        <f t="shared" si="34"/>
        <v>1-17</v>
      </c>
      <c r="AJ27" s="439">
        <f>'6.1'!F28</f>
        <v>0</v>
      </c>
      <c r="AK27" s="436">
        <f t="shared" si="35"/>
        <v>0</v>
      </c>
      <c r="AL27" s="435" t="str">
        <f>RANK(AK27,$AK$14:$AK$27)&amp;IF(COUNTIF($AK$14:$AK$27,AK27)&gt;1,"-"&amp;RANK(AK27,$AK$14:$AK$27)+COUNTIF($AK$14:$AK$27,AK27)-1,"")</f>
        <v>12-14</v>
      </c>
      <c r="AM27" s="435" t="str">
        <f t="shared" si="36"/>
        <v>18-20</v>
      </c>
      <c r="AN27" s="439">
        <f>'7.1'!E28</f>
        <v>3</v>
      </c>
      <c r="AO27" s="439">
        <f>'7.2'!F27</f>
        <v>2</v>
      </c>
      <c r="AP27" s="436">
        <f t="shared" si="7"/>
        <v>5</v>
      </c>
      <c r="AQ27" s="435" t="str">
        <f t="shared" si="54"/>
        <v>1-9</v>
      </c>
      <c r="AR27" s="435" t="str">
        <f t="shared" si="37"/>
        <v>1-14</v>
      </c>
      <c r="AS27" s="438">
        <f>'8.1'!G27</f>
        <v>3</v>
      </c>
      <c r="AT27" s="438">
        <f>'8.2'!G27</f>
        <v>3</v>
      </c>
      <c r="AU27" s="438">
        <f>'8.3'!G27</f>
        <v>3</v>
      </c>
      <c r="AV27" s="438">
        <f>'8.4'!G28</f>
        <v>3</v>
      </c>
      <c r="AW27" s="436">
        <f t="shared" si="9"/>
        <v>12</v>
      </c>
      <c r="AX27" s="435" t="str">
        <f t="shared" si="55"/>
        <v>1-6</v>
      </c>
      <c r="AY27" s="435" t="str">
        <f t="shared" si="38"/>
        <v>1-12</v>
      </c>
      <c r="AZ27" s="439">
        <f>'9.1'!H27</f>
        <v>2</v>
      </c>
      <c r="BA27" s="439">
        <f>'9.2'!H27</f>
        <v>2</v>
      </c>
      <c r="BB27" s="439">
        <f>'9.3'!H27</f>
        <v>2</v>
      </c>
      <c r="BC27" s="439">
        <f>'9.4'!H28</f>
        <v>2</v>
      </c>
      <c r="BD27" s="439">
        <f>'9.5'!H27</f>
        <v>2</v>
      </c>
      <c r="BE27" s="439">
        <f>'9.6'!H27</f>
        <v>2</v>
      </c>
      <c r="BF27" s="440">
        <f t="shared" si="11"/>
        <v>12</v>
      </c>
      <c r="BG27" s="435" t="str">
        <f t="shared" si="56"/>
        <v>1-11</v>
      </c>
      <c r="BH27" s="435" t="str">
        <f t="shared" si="39"/>
        <v>1-15</v>
      </c>
      <c r="BI27" s="439">
        <f>'10.1'!H27</f>
        <v>2</v>
      </c>
      <c r="BJ27" s="439">
        <f>'10.2'!H28</f>
        <v>2</v>
      </c>
      <c r="BK27" s="440">
        <f t="shared" si="13"/>
        <v>4</v>
      </c>
      <c r="BL27" s="435" t="str">
        <f t="shared" si="57"/>
        <v>1-10</v>
      </c>
      <c r="BM27" s="435" t="str">
        <f t="shared" si="40"/>
        <v>1-13</v>
      </c>
      <c r="BN27" s="439">
        <f>'11.1'!G28</f>
        <v>3</v>
      </c>
      <c r="BO27" s="439">
        <f>'11.2'!G27</f>
        <v>3</v>
      </c>
      <c r="BP27" s="439">
        <f>'11.3'!G27</f>
        <v>3</v>
      </c>
      <c r="BQ27" s="439">
        <f>'11.4'!G28</f>
        <v>3</v>
      </c>
      <c r="BR27" s="436">
        <f t="shared" si="15"/>
        <v>12</v>
      </c>
      <c r="BS27" s="435" t="str">
        <f t="shared" si="58"/>
        <v>1-12</v>
      </c>
      <c r="BT27" s="435" t="str">
        <f t="shared" si="41"/>
        <v>1-17</v>
      </c>
      <c r="BU27" s="439">
        <f>'12.1'!E27</f>
        <v>1</v>
      </c>
      <c r="BV27" s="436">
        <f t="shared" si="46"/>
        <v>1</v>
      </c>
      <c r="BW27" s="435" t="str">
        <f t="shared" si="59"/>
        <v>1-14</v>
      </c>
      <c r="BX27" s="435" t="str">
        <f t="shared" si="42"/>
        <v>1-20</v>
      </c>
      <c r="BY27" s="439">
        <f>'13.1'!F28</f>
        <v>2</v>
      </c>
      <c r="BZ27" s="439">
        <f>'13.2'!E28</f>
        <v>1</v>
      </c>
      <c r="CA27" s="439">
        <f>'13.3'!F27</f>
        <v>2</v>
      </c>
      <c r="CB27" s="440">
        <f t="shared" si="19"/>
        <v>5</v>
      </c>
      <c r="CC27" s="435" t="str">
        <f t="shared" si="60"/>
        <v>10</v>
      </c>
      <c r="CD27" s="435" t="str">
        <f t="shared" si="43"/>
        <v>15</v>
      </c>
      <c r="CE27" s="441">
        <f>'14.1'!D28</f>
        <v>3</v>
      </c>
      <c r="CF27" s="442">
        <f t="shared" si="44"/>
        <v>3</v>
      </c>
      <c r="CG27" s="435" t="str">
        <f t="shared" si="61"/>
        <v>1-12</v>
      </c>
      <c r="CH27" s="435" t="str">
        <f t="shared" si="45"/>
        <v>1-16</v>
      </c>
    </row>
    <row r="28" spans="1:86" ht="15.75" customHeight="1" x14ac:dyDescent="0.25"/>
  </sheetData>
  <mergeCells count="44">
    <mergeCell ref="CC3:CC5"/>
    <mergeCell ref="CD3:CD5"/>
    <mergeCell ref="CG3:CG5"/>
    <mergeCell ref="CH3:CH5"/>
    <mergeCell ref="BL3:BL5"/>
    <mergeCell ref="BM3:BM5"/>
    <mergeCell ref="BS3:BS5"/>
    <mergeCell ref="BT3:BT5"/>
    <mergeCell ref="BW3:BW5"/>
    <mergeCell ref="BX3:BX5"/>
    <mergeCell ref="BH3:BH5"/>
    <mergeCell ref="AC3:AC5"/>
    <mergeCell ref="AD3:AD5"/>
    <mergeCell ref="AH3:AH5"/>
    <mergeCell ref="AI3:AI5"/>
    <mergeCell ref="AL3:AL5"/>
    <mergeCell ref="AM3:AM5"/>
    <mergeCell ref="AQ3:AQ5"/>
    <mergeCell ref="AR3:AR5"/>
    <mergeCell ref="AX3:AX5"/>
    <mergeCell ref="AY3:AY5"/>
    <mergeCell ref="BG3:BG5"/>
    <mergeCell ref="BN2:BT2"/>
    <mergeCell ref="BU2:BX2"/>
    <mergeCell ref="BY2:CD2"/>
    <mergeCell ref="CE2:CH2"/>
    <mergeCell ref="J3:J5"/>
    <mergeCell ref="K3:K5"/>
    <mergeCell ref="P3:P5"/>
    <mergeCell ref="Q3:Q5"/>
    <mergeCell ref="T3:T5"/>
    <mergeCell ref="U3:U5"/>
    <mergeCell ref="AE2:AI2"/>
    <mergeCell ref="AJ2:AM2"/>
    <mergeCell ref="AN2:AR2"/>
    <mergeCell ref="AS2:AY2"/>
    <mergeCell ref="AZ2:BH2"/>
    <mergeCell ref="BI2:BM2"/>
    <mergeCell ref="Y2:AD2"/>
    <mergeCell ref="B2:E2"/>
    <mergeCell ref="F2:K2"/>
    <mergeCell ref="L2:Q2"/>
    <mergeCell ref="R2:U2"/>
    <mergeCell ref="V2:X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38"/>
  <sheetViews>
    <sheetView zoomScaleNormal="100" zoomScaleSheetLayoutView="100" workbookViewId="0">
      <selection sqref="A1:M1"/>
    </sheetView>
  </sheetViews>
  <sheetFormatPr defaultColWidth="8.85546875" defaultRowHeight="11.25" x14ac:dyDescent="0.2"/>
  <cols>
    <col min="1" max="1" width="22" style="38" bestFit="1" customWidth="1"/>
    <col min="2" max="2" width="42.7109375" style="41" bestFit="1" customWidth="1"/>
    <col min="3" max="3" width="6.7109375" style="44" customWidth="1"/>
    <col min="4" max="4" width="18.85546875" style="41" hidden="1" customWidth="1"/>
    <col min="5" max="5" width="7.7109375" style="43" customWidth="1"/>
    <col min="6" max="6" width="21.7109375" style="41" bestFit="1" customWidth="1"/>
    <col min="7" max="7" width="12.85546875" style="41" bestFit="1" customWidth="1"/>
    <col min="8" max="8" width="41.85546875" style="38" hidden="1" customWidth="1"/>
    <col min="9" max="9" width="0" style="38" hidden="1" customWidth="1"/>
    <col min="10" max="10" width="10.85546875" style="38" hidden="1" customWidth="1"/>
    <col min="11" max="11" width="0" style="38" hidden="1" customWidth="1"/>
    <col min="12" max="12" width="31" style="38" hidden="1" customWidth="1"/>
    <col min="13" max="13" width="0" style="38" hidden="1" customWidth="1"/>
    <col min="14" max="14" width="8.85546875" style="38" customWidth="1"/>
    <col min="15" max="16384" width="8.85546875" style="38"/>
  </cols>
  <sheetData>
    <row r="1" spans="1:16" ht="39" customHeight="1" x14ac:dyDescent="0.2">
      <c r="A1" s="687" t="str">
        <f>"Мониторинг бюджетных данных по вопросу "&amp;Методика!B94</f>
        <v>Мониторинг бюджетных данных по вопросу 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B1" s="687"/>
      <c r="C1" s="687"/>
      <c r="D1" s="687"/>
      <c r="E1" s="687"/>
      <c r="F1" s="687"/>
      <c r="G1" s="687"/>
      <c r="H1" s="687"/>
      <c r="I1" s="687"/>
      <c r="J1" s="687"/>
      <c r="K1" s="687"/>
      <c r="L1" s="687"/>
      <c r="M1" s="687"/>
      <c r="N1" s="365"/>
      <c r="O1" s="156"/>
      <c r="P1" s="156"/>
    </row>
    <row r="2" spans="1:16" s="30" customFormat="1" ht="169.5" customHeight="1" thickBot="1" x14ac:dyDescent="0.3">
      <c r="A2" s="707" t="str">
        <f>Методика!$B$95</f>
        <v>В целях проведения мониторинга сведений по данному вопросу учитывается информация о мероприятиях, которые проводятся в рамках Региональной программы повышения финансовой грамотности в Республике Коми на 2018 - 2030 годы, утверждённой Распоряжением Правительства Республики Коми от 27 сентября 2018 г. № 411-р.
В целях проведения мониторинга сведений по данному вопросу рассматриваются информационные сообщения о проведении мероприятий по повышению уровня финансовой грамотности населения, опубликованные на сайте (портале) МО, предназначенном для публикации бюджетных данных, и (или) в верифицированных сообществах социальных сетей МО. Если информационные сообщения на сайте (портале) или в верифицированных сообществах социальных сетей МО отсутствуют, открытость сведений по данному вопросу принимает значение 0 баллов. В случае размещения информационных сообщений об одном мероприятии по повышению уровня финансовой грамотности населения в нескольких источниках, в целях проведения мониторинга и составления рейтинга учитывается только одно информационное сообщение.
В информационном сообщении о проведении мероприятия в обязательном порядке должны быть указаны дата, время и формат его проведения, в случае очного формата указывается место проведения мероприятия.
Для максимальной оценки сведений по данному вопросу требуется публикация пяти и более информационных сообщений о проведении более пяти мероприятий по повышению уровня финансовой грамотности населения.
В целях проведения мониторинга сведений по данному вопросу рассматриваются только информационные сообщения о проведении мероприятия по повышению уровня финансовой грамотности населения, опубликованные не менее, чем за 5 календарных дней до дня его проведения.</v>
      </c>
      <c r="B2" s="707"/>
      <c r="C2" s="707"/>
      <c r="D2" s="707"/>
      <c r="E2" s="707"/>
      <c r="F2" s="707"/>
      <c r="G2" s="707"/>
      <c r="H2" s="707"/>
      <c r="I2" s="707"/>
      <c r="J2" s="707"/>
      <c r="K2" s="707"/>
      <c r="L2" s="707"/>
      <c r="M2" s="707"/>
    </row>
    <row r="3" spans="1:16" ht="42" x14ac:dyDescent="0.2">
      <c r="A3" s="669" t="s">
        <v>95</v>
      </c>
      <c r="B3" s="352" t="str">
        <f>Методика!$B$94</f>
        <v>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C3" s="670" t="s">
        <v>380</v>
      </c>
      <c r="D3" s="684"/>
      <c r="E3" s="684"/>
      <c r="F3" s="672" t="s">
        <v>461</v>
      </c>
      <c r="G3" s="669" t="s">
        <v>3</v>
      </c>
      <c r="H3" s="401" t="str">
        <f>Методика!$B$94</f>
        <v>Публикуются ли информационные сообщения для граждан о проведении МО в I полугодии отчётного года мероприятий по повышению уровня финансовой грамотности населения?</v>
      </c>
      <c r="I3" s="708" t="s">
        <v>380</v>
      </c>
      <c r="J3" s="709"/>
      <c r="K3" s="709"/>
      <c r="L3" s="710" t="s">
        <v>341</v>
      </c>
      <c r="M3" s="711" t="s">
        <v>3</v>
      </c>
    </row>
    <row r="4" spans="1:16" s="50" customFormat="1" ht="17.25" customHeight="1" x14ac:dyDescent="0.2">
      <c r="A4" s="672"/>
      <c r="B4" s="287" t="str">
        <f>Методика!$B$96</f>
        <v>Да, опубликовано 5 и более информационных сообщений</v>
      </c>
      <c r="C4" s="682" t="s">
        <v>9</v>
      </c>
      <c r="D4" s="669"/>
      <c r="E4" s="683" t="s">
        <v>8</v>
      </c>
      <c r="F4" s="672"/>
      <c r="G4" s="669"/>
      <c r="H4" s="402" t="str">
        <f>Методика!$B$96</f>
        <v>Да, опубликовано 5 и более информационных сообщений</v>
      </c>
      <c r="I4" s="682" t="s">
        <v>9</v>
      </c>
      <c r="J4" s="669" t="s">
        <v>98</v>
      </c>
      <c r="K4" s="683" t="s">
        <v>8</v>
      </c>
      <c r="L4" s="665"/>
      <c r="M4" s="712"/>
    </row>
    <row r="5" spans="1:16" s="50" customFormat="1" ht="14.25" customHeight="1" x14ac:dyDescent="0.2">
      <c r="A5" s="672"/>
      <c r="B5" s="287" t="str">
        <f>Методика!$B$97</f>
        <v>Да, опубликовано менее 5 информационных сообщений</v>
      </c>
      <c r="C5" s="682"/>
      <c r="D5" s="669"/>
      <c r="E5" s="683"/>
      <c r="F5" s="672"/>
      <c r="G5" s="669"/>
      <c r="H5" s="402" t="str">
        <f>Методика!$B$97</f>
        <v>Да, опубликовано менее 5 информационных сообщений</v>
      </c>
      <c r="I5" s="682"/>
      <c r="J5" s="669"/>
      <c r="K5" s="683"/>
      <c r="L5" s="665"/>
      <c r="M5" s="712"/>
    </row>
    <row r="6" spans="1:16" s="50" customFormat="1" ht="14.25" customHeight="1" thickBot="1" x14ac:dyDescent="0.25">
      <c r="A6" s="672"/>
      <c r="B6" s="287" t="str">
        <f>Методика!$B$98</f>
        <v>Нет, не опубликовано или не отвечает требованиям</v>
      </c>
      <c r="C6" s="682"/>
      <c r="D6" s="669"/>
      <c r="E6" s="683"/>
      <c r="F6" s="672"/>
      <c r="G6" s="669"/>
      <c r="H6" s="402" t="str">
        <f>Методика!$B$98</f>
        <v>Нет, не опубликовано или не отвечает требованиям</v>
      </c>
      <c r="I6" s="682"/>
      <c r="J6" s="669"/>
      <c r="K6" s="683"/>
      <c r="L6" s="665"/>
      <c r="M6" s="712"/>
    </row>
    <row r="7" spans="1:16" s="50" customFormat="1" ht="21.75" hidden="1" thickBot="1" x14ac:dyDescent="0.25">
      <c r="A7" s="169" t="s">
        <v>459</v>
      </c>
      <c r="B7" s="181"/>
      <c r="C7" s="184"/>
      <c r="D7" s="180"/>
      <c r="E7" s="183"/>
      <c r="F7" s="182"/>
      <c r="G7" s="181"/>
      <c r="H7" s="403"/>
      <c r="I7" s="184"/>
      <c r="J7" s="180"/>
      <c r="K7" s="310"/>
      <c r="L7" s="182"/>
      <c r="M7" s="324"/>
    </row>
    <row r="8" spans="1:16" s="50" customFormat="1" ht="15" customHeight="1" x14ac:dyDescent="0.2">
      <c r="A8" s="271" t="s">
        <v>27</v>
      </c>
      <c r="B8" s="276" t="s">
        <v>282</v>
      </c>
      <c r="C8" s="279">
        <f>IF(B8=$B$4,3,IF(B8=$B$5,1,IF(B8=$B$6,0)))</f>
        <v>3</v>
      </c>
      <c r="D8" s="280"/>
      <c r="E8" s="472">
        <f>C8*(1-D8)</f>
        <v>3</v>
      </c>
      <c r="F8" s="501"/>
      <c r="G8" s="476" t="s">
        <v>666</v>
      </c>
      <c r="H8" s="405" t="s">
        <v>189</v>
      </c>
      <c r="I8" s="279">
        <v>0</v>
      </c>
      <c r="J8" s="327"/>
      <c r="K8" s="429">
        <v>0</v>
      </c>
      <c r="L8" s="343" t="s">
        <v>386</v>
      </c>
      <c r="M8" s="425" t="s">
        <v>382</v>
      </c>
    </row>
    <row r="9" spans="1:16" s="50" customFormat="1" ht="15" customHeight="1" x14ac:dyDescent="0.2">
      <c r="A9" s="271" t="s">
        <v>28</v>
      </c>
      <c r="B9" s="276" t="s">
        <v>282</v>
      </c>
      <c r="C9" s="279">
        <f t="shared" ref="C9:C28" si="0">IF(B9=$B$4,3,IF(B9=$B$5,1,IF(B9=$B$6,0)))</f>
        <v>3</v>
      </c>
      <c r="D9" s="280"/>
      <c r="E9" s="472">
        <f t="shared" ref="E9:E28" si="1">C9*(1-D9)</f>
        <v>3</v>
      </c>
      <c r="F9" s="501"/>
      <c r="G9" s="476" t="s">
        <v>667</v>
      </c>
      <c r="H9" s="405" t="s">
        <v>189</v>
      </c>
      <c r="I9" s="279">
        <v>0</v>
      </c>
      <c r="J9" s="327"/>
      <c r="K9" s="329">
        <v>0</v>
      </c>
      <c r="L9" s="343" t="s">
        <v>386</v>
      </c>
      <c r="M9" s="425"/>
    </row>
    <row r="10" spans="1:16" s="50" customFormat="1" ht="15" customHeight="1" x14ac:dyDescent="0.2">
      <c r="A10" s="271" t="s">
        <v>29</v>
      </c>
      <c r="B10" s="276" t="s">
        <v>282</v>
      </c>
      <c r="C10" s="279">
        <f t="shared" si="0"/>
        <v>3</v>
      </c>
      <c r="D10" s="280"/>
      <c r="E10" s="472">
        <f t="shared" si="1"/>
        <v>3</v>
      </c>
      <c r="F10" s="615"/>
      <c r="G10" s="476" t="s">
        <v>388</v>
      </c>
      <c r="H10" s="405" t="s">
        <v>283</v>
      </c>
      <c r="I10" s="279">
        <v>1</v>
      </c>
      <c r="J10" s="327"/>
      <c r="K10" s="329">
        <v>1</v>
      </c>
      <c r="L10" s="328"/>
      <c r="M10" s="425" t="s">
        <v>388</v>
      </c>
    </row>
    <row r="11" spans="1:16" s="50" customFormat="1" ht="15" customHeight="1" x14ac:dyDescent="0.2">
      <c r="A11" s="271" t="s">
        <v>30</v>
      </c>
      <c r="B11" s="276" t="s">
        <v>189</v>
      </c>
      <c r="C11" s="279">
        <f t="shared" si="0"/>
        <v>0</v>
      </c>
      <c r="D11" s="280"/>
      <c r="E11" s="472">
        <f t="shared" si="1"/>
        <v>0</v>
      </c>
      <c r="F11" s="615" t="s">
        <v>753</v>
      </c>
      <c r="G11" s="508" t="s">
        <v>675</v>
      </c>
      <c r="H11" s="405" t="s">
        <v>189</v>
      </c>
      <c r="I11" s="279">
        <v>0</v>
      </c>
      <c r="J11" s="327"/>
      <c r="K11" s="329">
        <v>0</v>
      </c>
      <c r="L11" s="343" t="s">
        <v>386</v>
      </c>
      <c r="M11" s="423"/>
    </row>
    <row r="12" spans="1:16" s="50" customFormat="1" ht="15" customHeight="1" x14ac:dyDescent="0.2">
      <c r="A12" s="271" t="s">
        <v>31</v>
      </c>
      <c r="B12" s="276" t="s">
        <v>282</v>
      </c>
      <c r="C12" s="279">
        <f t="shared" si="0"/>
        <v>3</v>
      </c>
      <c r="D12" s="280"/>
      <c r="E12" s="472">
        <f t="shared" si="1"/>
        <v>3</v>
      </c>
      <c r="F12" s="276"/>
      <c r="G12" s="476" t="s">
        <v>743</v>
      </c>
      <c r="H12" s="405" t="s">
        <v>283</v>
      </c>
      <c r="I12" s="279">
        <v>1</v>
      </c>
      <c r="J12" s="327"/>
      <c r="K12" s="329">
        <v>1</v>
      </c>
      <c r="L12" s="416"/>
      <c r="M12" s="425" t="s">
        <v>407</v>
      </c>
    </row>
    <row r="13" spans="1:16" s="50" customFormat="1" ht="15" customHeight="1" thickBot="1" x14ac:dyDescent="0.25">
      <c r="A13" s="271" t="s">
        <v>32</v>
      </c>
      <c r="B13" s="276" t="s">
        <v>282</v>
      </c>
      <c r="C13" s="279">
        <f t="shared" si="0"/>
        <v>3</v>
      </c>
      <c r="D13" s="280"/>
      <c r="E13" s="472">
        <f t="shared" si="1"/>
        <v>3</v>
      </c>
      <c r="F13" s="615"/>
      <c r="G13" s="476" t="s">
        <v>683</v>
      </c>
      <c r="H13" s="405" t="s">
        <v>189</v>
      </c>
      <c r="I13" s="279">
        <v>0</v>
      </c>
      <c r="J13" s="327"/>
      <c r="K13" s="427">
        <v>0</v>
      </c>
      <c r="L13" s="328" t="s">
        <v>414</v>
      </c>
      <c r="M13" s="425" t="s">
        <v>404</v>
      </c>
    </row>
    <row r="14" spans="1:16" s="50" customFormat="1" ht="15" hidden="1" customHeight="1" thickBot="1" x14ac:dyDescent="0.25">
      <c r="A14" s="178" t="s">
        <v>26</v>
      </c>
      <c r="B14" s="174"/>
      <c r="C14" s="174"/>
      <c r="D14" s="179"/>
      <c r="E14" s="167"/>
      <c r="F14" s="167"/>
      <c r="G14" s="167"/>
      <c r="H14" s="406"/>
      <c r="I14" s="174"/>
      <c r="J14" s="179"/>
      <c r="K14" s="330"/>
      <c r="L14" s="167"/>
      <c r="M14" s="325"/>
    </row>
    <row r="15" spans="1:16" s="50" customFormat="1" ht="15" customHeight="1" x14ac:dyDescent="0.2">
      <c r="A15" s="271" t="s">
        <v>33</v>
      </c>
      <c r="B15" s="276" t="s">
        <v>282</v>
      </c>
      <c r="C15" s="279">
        <f t="shared" si="0"/>
        <v>3</v>
      </c>
      <c r="D15" s="280"/>
      <c r="E15" s="472">
        <f t="shared" si="1"/>
        <v>3</v>
      </c>
      <c r="F15" s="501"/>
      <c r="G15" s="476" t="s">
        <v>685</v>
      </c>
      <c r="H15" s="405" t="s">
        <v>189</v>
      </c>
      <c r="I15" s="279">
        <v>0</v>
      </c>
      <c r="J15" s="327"/>
      <c r="K15" s="429">
        <v>0</v>
      </c>
      <c r="L15" s="328" t="s">
        <v>413</v>
      </c>
      <c r="M15" s="425" t="s">
        <v>410</v>
      </c>
      <c r="O15" s="187"/>
    </row>
    <row r="16" spans="1:16" s="50" customFormat="1" ht="15" customHeight="1" x14ac:dyDescent="0.25">
      <c r="A16" s="271" t="s">
        <v>34</v>
      </c>
      <c r="B16" s="276" t="s">
        <v>282</v>
      </c>
      <c r="C16" s="279">
        <f t="shared" si="0"/>
        <v>3</v>
      </c>
      <c r="D16" s="280"/>
      <c r="E16" s="472">
        <f t="shared" si="1"/>
        <v>3</v>
      </c>
      <c r="F16" s="618"/>
      <c r="G16" s="286" t="s">
        <v>384</v>
      </c>
      <c r="H16" s="405" t="s">
        <v>282</v>
      </c>
      <c r="I16" s="279">
        <v>3</v>
      </c>
      <c r="J16" s="327"/>
      <c r="K16" s="329">
        <v>3</v>
      </c>
      <c r="L16" s="328"/>
      <c r="M16" s="431" t="s">
        <v>384</v>
      </c>
    </row>
    <row r="17" spans="1:14" s="50" customFormat="1" ht="15" customHeight="1" x14ac:dyDescent="0.2">
      <c r="A17" s="271" t="s">
        <v>35</v>
      </c>
      <c r="B17" s="276" t="s">
        <v>189</v>
      </c>
      <c r="C17" s="279">
        <f t="shared" si="0"/>
        <v>0</v>
      </c>
      <c r="D17" s="280"/>
      <c r="E17" s="472">
        <f t="shared" si="1"/>
        <v>0</v>
      </c>
      <c r="F17" s="614" t="s">
        <v>472</v>
      </c>
      <c r="G17" s="588" t="s">
        <v>132</v>
      </c>
      <c r="H17" s="405" t="s">
        <v>189</v>
      </c>
      <c r="I17" s="279">
        <v>0</v>
      </c>
      <c r="J17" s="327"/>
      <c r="K17" s="329">
        <v>0</v>
      </c>
      <c r="L17" s="328"/>
      <c r="M17" s="326" t="s">
        <v>132</v>
      </c>
    </row>
    <row r="18" spans="1:14" s="50" customFormat="1" ht="15" customHeight="1" x14ac:dyDescent="0.2">
      <c r="A18" s="271" t="s">
        <v>36</v>
      </c>
      <c r="B18" s="276" t="s">
        <v>282</v>
      </c>
      <c r="C18" s="279">
        <f t="shared" si="0"/>
        <v>3</v>
      </c>
      <c r="D18" s="280"/>
      <c r="E18" s="472">
        <f t="shared" si="1"/>
        <v>3</v>
      </c>
      <c r="F18" s="501"/>
      <c r="G18" s="476" t="s">
        <v>690</v>
      </c>
      <c r="H18" s="405" t="s">
        <v>189</v>
      </c>
      <c r="I18" s="279">
        <v>0</v>
      </c>
      <c r="J18" s="327"/>
      <c r="K18" s="329">
        <v>0</v>
      </c>
      <c r="L18" s="343" t="s">
        <v>386</v>
      </c>
      <c r="M18" s="425" t="s">
        <v>406</v>
      </c>
    </row>
    <row r="19" spans="1:14" s="50" customFormat="1" ht="15" customHeight="1" x14ac:dyDescent="0.2">
      <c r="A19" s="271" t="s">
        <v>37</v>
      </c>
      <c r="B19" s="276" t="s">
        <v>189</v>
      </c>
      <c r="C19" s="279">
        <f t="shared" si="0"/>
        <v>0</v>
      </c>
      <c r="D19" s="280"/>
      <c r="E19" s="472">
        <f t="shared" si="1"/>
        <v>0</v>
      </c>
      <c r="F19" s="501" t="s">
        <v>600</v>
      </c>
      <c r="G19" s="517" t="s">
        <v>693</v>
      </c>
      <c r="H19" s="404" t="s">
        <v>189</v>
      </c>
      <c r="I19" s="282">
        <v>0</v>
      </c>
      <c r="J19" s="344"/>
      <c r="K19" s="346">
        <v>0</v>
      </c>
      <c r="L19" s="596" t="s">
        <v>386</v>
      </c>
      <c r="M19" s="597" t="s">
        <v>385</v>
      </c>
      <c r="N19" s="156"/>
    </row>
    <row r="20" spans="1:14" s="187" customFormat="1" ht="15" customHeight="1" x14ac:dyDescent="0.2">
      <c r="A20" s="271" t="s">
        <v>38</v>
      </c>
      <c r="B20" s="276" t="s">
        <v>282</v>
      </c>
      <c r="C20" s="279">
        <f t="shared" si="0"/>
        <v>3</v>
      </c>
      <c r="D20" s="280"/>
      <c r="E20" s="472">
        <f t="shared" si="1"/>
        <v>3</v>
      </c>
      <c r="F20" s="618"/>
      <c r="G20" s="517" t="s">
        <v>697</v>
      </c>
      <c r="H20" s="404" t="s">
        <v>189</v>
      </c>
      <c r="I20" s="282">
        <v>0</v>
      </c>
      <c r="J20" s="344"/>
      <c r="K20" s="346">
        <v>0</v>
      </c>
      <c r="L20" s="590" t="s">
        <v>414</v>
      </c>
      <c r="M20" s="599" t="s">
        <v>409</v>
      </c>
      <c r="N20" s="87"/>
    </row>
    <row r="21" spans="1:14" s="50" customFormat="1" ht="15" customHeight="1" x14ac:dyDescent="0.25">
      <c r="A21" s="271" t="s">
        <v>39</v>
      </c>
      <c r="B21" s="276" t="s">
        <v>282</v>
      </c>
      <c r="C21" s="279">
        <f t="shared" si="0"/>
        <v>3</v>
      </c>
      <c r="D21" s="280"/>
      <c r="E21" s="472">
        <f t="shared" si="1"/>
        <v>3</v>
      </c>
      <c r="F21" s="566"/>
      <c r="G21" s="421" t="s">
        <v>701</v>
      </c>
      <c r="H21" s="404" t="s">
        <v>189</v>
      </c>
      <c r="I21" s="282">
        <v>0</v>
      </c>
      <c r="J21" s="344"/>
      <c r="K21" s="346">
        <v>0</v>
      </c>
      <c r="L21" s="600" t="s">
        <v>415</v>
      </c>
      <c r="M21" s="601" t="s">
        <v>387</v>
      </c>
      <c r="N21" s="197"/>
    </row>
    <row r="22" spans="1:14" s="50" customFormat="1" ht="15" customHeight="1" x14ac:dyDescent="0.2">
      <c r="A22" s="271" t="s">
        <v>40</v>
      </c>
      <c r="B22" s="276" t="s">
        <v>282</v>
      </c>
      <c r="C22" s="279">
        <f t="shared" si="0"/>
        <v>3</v>
      </c>
      <c r="D22" s="280"/>
      <c r="E22" s="472">
        <f t="shared" si="1"/>
        <v>3</v>
      </c>
      <c r="F22" s="275"/>
      <c r="G22" s="603" t="s">
        <v>704</v>
      </c>
      <c r="H22" s="404" t="s">
        <v>283</v>
      </c>
      <c r="I22" s="282">
        <v>1</v>
      </c>
      <c r="J22" s="344"/>
      <c r="K22" s="346">
        <v>1</v>
      </c>
      <c r="L22" s="353"/>
      <c r="M22" s="597" t="s">
        <v>403</v>
      </c>
      <c r="N22" s="156"/>
    </row>
    <row r="23" spans="1:14" s="50" customFormat="1" ht="15" customHeight="1" x14ac:dyDescent="0.2">
      <c r="A23" s="271" t="s">
        <v>41</v>
      </c>
      <c r="B23" s="276" t="s">
        <v>282</v>
      </c>
      <c r="C23" s="279">
        <f t="shared" si="0"/>
        <v>3</v>
      </c>
      <c r="D23" s="280"/>
      <c r="E23" s="472">
        <f t="shared" si="1"/>
        <v>3</v>
      </c>
      <c r="F23" s="275"/>
      <c r="G23" s="466" t="s">
        <v>709</v>
      </c>
      <c r="H23" s="404" t="s">
        <v>283</v>
      </c>
      <c r="I23" s="282">
        <v>1</v>
      </c>
      <c r="J23" s="344"/>
      <c r="K23" s="346">
        <v>1</v>
      </c>
      <c r="L23" s="353"/>
      <c r="M23" s="345" t="s">
        <v>389</v>
      </c>
      <c r="N23" s="156"/>
    </row>
    <row r="24" spans="1:14" s="50" customFormat="1" ht="15" customHeight="1" x14ac:dyDescent="0.2">
      <c r="A24" s="271" t="s">
        <v>42</v>
      </c>
      <c r="B24" s="276" t="s">
        <v>189</v>
      </c>
      <c r="C24" s="279">
        <f t="shared" si="0"/>
        <v>0</v>
      </c>
      <c r="D24" s="280"/>
      <c r="E24" s="472">
        <f t="shared" si="1"/>
        <v>0</v>
      </c>
      <c r="F24" s="621" t="s">
        <v>748</v>
      </c>
      <c r="G24" s="466" t="s">
        <v>713</v>
      </c>
      <c r="H24" s="404" t="s">
        <v>283</v>
      </c>
      <c r="I24" s="282">
        <v>1</v>
      </c>
      <c r="J24" s="344"/>
      <c r="K24" s="346">
        <v>1</v>
      </c>
      <c r="L24" s="590"/>
      <c r="M24" s="345" t="s">
        <v>401</v>
      </c>
      <c r="N24" s="156"/>
    </row>
    <row r="25" spans="1:14" s="50" customFormat="1" ht="15" customHeight="1" x14ac:dyDescent="0.25">
      <c r="A25" s="271" t="s">
        <v>43</v>
      </c>
      <c r="B25" s="276" t="s">
        <v>282</v>
      </c>
      <c r="C25" s="279">
        <f t="shared" si="0"/>
        <v>3</v>
      </c>
      <c r="D25" s="280"/>
      <c r="E25" s="472">
        <f t="shared" si="1"/>
        <v>3</v>
      </c>
      <c r="F25" s="501"/>
      <c r="G25" s="421" t="s">
        <v>715</v>
      </c>
      <c r="H25" s="404" t="s">
        <v>189</v>
      </c>
      <c r="I25" s="282">
        <v>0</v>
      </c>
      <c r="J25" s="344"/>
      <c r="K25" s="346">
        <v>0</v>
      </c>
      <c r="L25" s="596" t="s">
        <v>386</v>
      </c>
      <c r="M25" s="606" t="s">
        <v>395</v>
      </c>
      <c r="N25" s="156"/>
    </row>
    <row r="26" spans="1:14" s="187" customFormat="1" ht="15" customHeight="1" x14ac:dyDescent="0.2">
      <c r="A26" s="271" t="s">
        <v>44</v>
      </c>
      <c r="B26" s="276" t="s">
        <v>282</v>
      </c>
      <c r="C26" s="279">
        <f t="shared" si="0"/>
        <v>3</v>
      </c>
      <c r="D26" s="280"/>
      <c r="E26" s="472">
        <f t="shared" si="1"/>
        <v>3</v>
      </c>
      <c r="F26" s="621"/>
      <c r="G26" s="466" t="s">
        <v>719</v>
      </c>
      <c r="H26" s="404" t="s">
        <v>189</v>
      </c>
      <c r="I26" s="282">
        <v>0</v>
      </c>
      <c r="J26" s="344"/>
      <c r="K26" s="346">
        <v>0</v>
      </c>
      <c r="L26" s="590" t="s">
        <v>412</v>
      </c>
      <c r="M26" s="345" t="s">
        <v>400</v>
      </c>
      <c r="N26" s="87"/>
    </row>
    <row r="27" spans="1:14" s="50" customFormat="1" ht="15" customHeight="1" x14ac:dyDescent="0.2">
      <c r="A27" s="271" t="s">
        <v>45</v>
      </c>
      <c r="B27" s="276" t="s">
        <v>282</v>
      </c>
      <c r="C27" s="279">
        <f t="shared" si="0"/>
        <v>3</v>
      </c>
      <c r="D27" s="280"/>
      <c r="E27" s="472">
        <f t="shared" si="1"/>
        <v>3</v>
      </c>
      <c r="F27" s="566"/>
      <c r="G27" s="609" t="s">
        <v>723</v>
      </c>
      <c r="H27" s="404" t="s">
        <v>189</v>
      </c>
      <c r="I27" s="282">
        <v>0</v>
      </c>
      <c r="J27" s="344"/>
      <c r="K27" s="346">
        <v>0</v>
      </c>
      <c r="L27" s="600" t="s">
        <v>416</v>
      </c>
      <c r="M27" s="610" t="s">
        <v>396</v>
      </c>
      <c r="N27" s="156"/>
    </row>
    <row r="28" spans="1:14" s="187" customFormat="1" ht="15" customHeight="1" thickBot="1" x14ac:dyDescent="0.25">
      <c r="A28" s="271" t="s">
        <v>46</v>
      </c>
      <c r="B28" s="276" t="s">
        <v>282</v>
      </c>
      <c r="C28" s="279">
        <f t="shared" si="0"/>
        <v>3</v>
      </c>
      <c r="D28" s="280"/>
      <c r="E28" s="472">
        <f t="shared" si="1"/>
        <v>3</v>
      </c>
      <c r="F28" s="615"/>
      <c r="G28" s="466" t="s">
        <v>728</v>
      </c>
      <c r="H28" s="407" t="s">
        <v>283</v>
      </c>
      <c r="I28" s="355">
        <v>3</v>
      </c>
      <c r="J28" s="356"/>
      <c r="K28" s="354">
        <v>3</v>
      </c>
      <c r="L28" s="357"/>
      <c r="M28" s="350" t="s">
        <v>399</v>
      </c>
      <c r="N28" s="87"/>
    </row>
    <row r="29" spans="1:14" x14ac:dyDescent="0.2">
      <c r="G29" s="157"/>
      <c r="M29" s="156"/>
    </row>
    <row r="30" spans="1:14" x14ac:dyDescent="0.2">
      <c r="G30" s="157"/>
      <c r="M30" s="156"/>
    </row>
    <row r="31" spans="1:14" x14ac:dyDescent="0.2">
      <c r="B31" s="47"/>
      <c r="C31" s="49"/>
      <c r="D31" s="47"/>
      <c r="E31" s="48"/>
      <c r="F31" s="47"/>
      <c r="G31" s="215"/>
    </row>
    <row r="32" spans="1:14" x14ac:dyDescent="0.2">
      <c r="G32" s="157"/>
    </row>
    <row r="38" ht="11.25" customHeight="1" x14ac:dyDescent="0.2"/>
  </sheetData>
  <autoFilter ref="A7:F28"/>
  <dataConsolidate/>
  <mergeCells count="15">
    <mergeCell ref="A2:M2"/>
    <mergeCell ref="A1:M1"/>
    <mergeCell ref="A3:A6"/>
    <mergeCell ref="C3:E3"/>
    <mergeCell ref="F3:F6"/>
    <mergeCell ref="G3:G6"/>
    <mergeCell ref="C4:C6"/>
    <mergeCell ref="D4:D6"/>
    <mergeCell ref="E4:E6"/>
    <mergeCell ref="I3:K3"/>
    <mergeCell ref="L3:L6"/>
    <mergeCell ref="M3:M6"/>
    <mergeCell ref="I4:I6"/>
    <mergeCell ref="J4:J6"/>
    <mergeCell ref="K4:K6"/>
  </mergeCells>
  <dataValidations count="3">
    <dataValidation type="list" allowBlank="1" showInputMessage="1" showErrorMessage="1" sqref="M15 B14:C14 M17:M18 M23:M24 M26:M28 H14:I14 M8:M13 G15 G17:G18 G23:G24 G26:G28 G8:G13">
      <formula1>Выбор_3.1</formula1>
    </dataValidation>
    <dataValidation type="list" allowBlank="1" showInputMessage="1" showErrorMessage="1" sqref="D8:D13 D15:D28 J8:J13 J15:J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8:B13 B15:B28 H8:H13 H15:H28">
      <formula1>$B$4:$B$6</formula1>
    </dataValidation>
  </dataValidations>
  <hyperlinks>
    <hyperlink ref="M8" r:id="rId1"/>
    <hyperlink ref="M28" r:id="rId2" display="http://fin.mrust-cilma.ru "/>
    <hyperlink ref="M16" r:id="rId3"/>
    <hyperlink ref="M19" r:id="rId4"/>
    <hyperlink ref="M21" r:id="rId5"/>
    <hyperlink ref="M10" r:id="rId6"/>
    <hyperlink ref="M23" r:id="rId7"/>
    <hyperlink ref="M27" r:id="rId8" display="http://xn----ttbdejohge1g.xn--p1ai/city/byudzhet-rayona/informatsionnye-soobshcheniya-o-finansovoy-gramotnosti/_x000a__x000a_"/>
    <hyperlink ref="M24" r:id="rId9"/>
    <hyperlink ref="M22" r:id="rId10"/>
    <hyperlink ref="M13" r:id="rId11"/>
    <hyperlink ref="M25" r:id="rId12"/>
    <hyperlink ref="G8" r:id="rId13"/>
    <hyperlink ref="G9" r:id="rId14"/>
    <hyperlink ref="G10" r:id="rId15"/>
    <hyperlink ref="G11" r:id="rId16"/>
    <hyperlink ref="G13" r:id="rId17"/>
    <hyperlink ref="G15" r:id="rId18"/>
    <hyperlink ref="G16" r:id="rId19"/>
    <hyperlink ref="G18" r:id="rId20"/>
    <hyperlink ref="G19" r:id="rId21"/>
    <hyperlink ref="G20" r:id="rId22"/>
    <hyperlink ref="G21" r:id="rId23"/>
    <hyperlink ref="G23" r:id="rId24" display="https://sysola-r11.gosweb.gosuslugi.ru/ofitsialno/statistika/byudzhet/finansovaya-gramotnost/_x000a_"/>
    <hyperlink ref="G24" r:id="rId25"/>
    <hyperlink ref="G26" r:id="rId26"/>
    <hyperlink ref="G27" r:id="rId27"/>
    <hyperlink ref="G28" r:id="rId28"/>
  </hyperlinks>
  <pageMargins left="0.70866141732283472" right="0.70866141732283472" top="0.74803149606299213" bottom="0.74803149606299213" header="0.31496062992125984" footer="0.31496062992125984"/>
  <pageSetup paperSize="9" scale="58" fitToWidth="0" fitToHeight="3" orientation="landscape" r:id="rId29"/>
  <headerFooter>
    <oddFooter>&amp;A&amp;RСтраница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O49"/>
  <sheetViews>
    <sheetView zoomScaleNormal="100" zoomScaleSheetLayoutView="100" workbookViewId="0">
      <selection sqref="A1:M1"/>
    </sheetView>
  </sheetViews>
  <sheetFormatPr defaultColWidth="8.85546875" defaultRowHeight="11.25" x14ac:dyDescent="0.2"/>
  <cols>
    <col min="1" max="1" width="19.42578125" style="38" customWidth="1"/>
    <col min="2" max="2" width="40.28515625" style="41" customWidth="1"/>
    <col min="3" max="4" width="6.28515625" style="44" customWidth="1"/>
    <col min="5" max="5" width="6.7109375" style="41" customWidth="1"/>
    <col min="6" max="6" width="7.140625" style="43" customWidth="1"/>
    <col min="7" max="7" width="14.140625" style="41" customWidth="1"/>
    <col min="8" max="8" width="16.28515625" style="40" customWidth="1"/>
    <col min="9" max="9" width="13.7109375" style="39" customWidth="1"/>
    <col min="10" max="11" width="13.7109375" style="38" customWidth="1"/>
    <col min="12" max="12" width="21.28515625" style="38" customWidth="1"/>
    <col min="13" max="13" width="8.140625" style="41" customWidth="1"/>
    <col min="14" max="16384" width="8.85546875" style="38"/>
  </cols>
  <sheetData>
    <row r="1" spans="1:15" ht="39" customHeight="1" x14ac:dyDescent="0.2">
      <c r="A1" s="680" t="str">
        <f>"Мониторинг бюджетных данных по вопросу "&amp;Методика!B100</f>
        <v>Мониторинг бюджетных данных по вопросу Проводились ли в I полугодии отчётного года заседания Общественного совета МО и опубликованы ли итоговые документы (протоколы) этих заседаний?</v>
      </c>
      <c r="B1" s="680"/>
      <c r="C1" s="680"/>
      <c r="D1" s="680"/>
      <c r="E1" s="680"/>
      <c r="F1" s="680"/>
      <c r="G1" s="680"/>
      <c r="H1" s="680"/>
      <c r="I1" s="680"/>
      <c r="J1" s="680"/>
      <c r="K1" s="680"/>
      <c r="L1" s="680"/>
      <c r="M1" s="680"/>
    </row>
    <row r="2" spans="1:15" s="30" customFormat="1" ht="135.75" customHeight="1" x14ac:dyDescent="0.25">
      <c r="A2" s="690" t="str">
        <f>Методика!$B$101</f>
        <v>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v>
      </c>
      <c r="B2" s="690"/>
      <c r="C2" s="690"/>
      <c r="D2" s="690"/>
      <c r="E2" s="690"/>
      <c r="F2" s="690"/>
      <c r="G2" s="690"/>
      <c r="H2" s="690"/>
      <c r="I2" s="690"/>
      <c r="J2" s="690"/>
      <c r="K2" s="690"/>
      <c r="L2" s="690"/>
      <c r="M2" s="690"/>
    </row>
    <row r="3" spans="1:15" ht="47.25" customHeight="1" x14ac:dyDescent="0.2">
      <c r="A3" s="669" t="s">
        <v>95</v>
      </c>
      <c r="B3" s="320" t="str">
        <f>Методика!$B$100</f>
        <v>Проводились ли в I полугодии отчётного года заседания Общественного совета МО и опубликованы ли итоговые документы (протоколы) этих заседаний?</v>
      </c>
      <c r="C3" s="670" t="s">
        <v>357</v>
      </c>
      <c r="D3" s="670"/>
      <c r="E3" s="684"/>
      <c r="F3" s="684"/>
      <c r="G3" s="672" t="s">
        <v>345</v>
      </c>
      <c r="H3" s="673" t="s">
        <v>496</v>
      </c>
      <c r="I3" s="681"/>
      <c r="J3" s="681"/>
      <c r="K3" s="681"/>
      <c r="L3" s="681"/>
      <c r="M3" s="669" t="s">
        <v>3</v>
      </c>
    </row>
    <row r="4" spans="1:15" s="50" customFormat="1" ht="27.75" customHeight="1" x14ac:dyDescent="0.2">
      <c r="A4" s="672"/>
      <c r="B4" s="148" t="str">
        <f>Методика!$B$102</f>
        <v xml:space="preserve">Да, заседания проводились и опубликованы принятые итоговые документы (протоколы) </v>
      </c>
      <c r="C4" s="682" t="s">
        <v>9</v>
      </c>
      <c r="D4" s="669" t="s">
        <v>97</v>
      </c>
      <c r="E4" s="669" t="s">
        <v>98</v>
      </c>
      <c r="F4" s="683" t="s">
        <v>8</v>
      </c>
      <c r="G4" s="685"/>
      <c r="H4" s="318" t="s">
        <v>113</v>
      </c>
      <c r="I4" s="318" t="s">
        <v>114</v>
      </c>
      <c r="J4" s="318" t="s">
        <v>115</v>
      </c>
      <c r="K4" s="319" t="s">
        <v>116</v>
      </c>
      <c r="L4" s="318" t="s">
        <v>117</v>
      </c>
      <c r="M4" s="669"/>
    </row>
    <row r="5" spans="1:15" s="50" customFormat="1" ht="24.75" customHeight="1" x14ac:dyDescent="0.2">
      <c r="A5" s="672"/>
      <c r="B5" s="148" t="str">
        <f>Методика!$B$103</f>
        <v>Нет, заседания не проводились или принятые итоговые документы (протоколы) не опубликованы</v>
      </c>
      <c r="C5" s="682"/>
      <c r="D5" s="669"/>
      <c r="E5" s="669"/>
      <c r="F5" s="683"/>
      <c r="G5" s="685"/>
      <c r="H5" s="319" t="s">
        <v>88</v>
      </c>
      <c r="I5" s="319" t="s">
        <v>88</v>
      </c>
      <c r="J5" s="319" t="s">
        <v>88</v>
      </c>
      <c r="K5" s="319" t="s">
        <v>88</v>
      </c>
      <c r="L5" s="319" t="s">
        <v>88</v>
      </c>
      <c r="M5" s="669"/>
    </row>
    <row r="6" spans="1:15" s="50" customFormat="1" ht="21" hidden="1" x14ac:dyDescent="0.2">
      <c r="A6" s="169" t="s">
        <v>459</v>
      </c>
      <c r="B6" s="181"/>
      <c r="C6" s="184"/>
      <c r="D6" s="184"/>
      <c r="E6" s="180"/>
      <c r="F6" s="183"/>
      <c r="G6" s="182"/>
      <c r="H6" s="54"/>
      <c r="I6" s="17"/>
      <c r="J6" s="180"/>
      <c r="K6" s="180"/>
      <c r="L6" s="180"/>
      <c r="M6" s="181"/>
    </row>
    <row r="7" spans="1:15" s="50" customFormat="1" ht="15" customHeight="1" x14ac:dyDescent="0.2">
      <c r="A7" s="271" t="s">
        <v>27</v>
      </c>
      <c r="B7" s="276" t="s">
        <v>84</v>
      </c>
      <c r="C7" s="279">
        <f t="shared" ref="C7:C27" si="0">IF(B7=$B$4,2,0)</f>
        <v>2</v>
      </c>
      <c r="D7" s="280"/>
      <c r="E7" s="280"/>
      <c r="F7" s="472">
        <f>C7*(1-D7)*(1-E7)</f>
        <v>2</v>
      </c>
      <c r="G7" s="611"/>
      <c r="H7" s="275" t="s">
        <v>130</v>
      </c>
      <c r="I7" s="275" t="s">
        <v>130</v>
      </c>
      <c r="J7" s="275" t="s">
        <v>130</v>
      </c>
      <c r="K7" s="475" t="s">
        <v>130</v>
      </c>
      <c r="L7" s="475" t="s">
        <v>130</v>
      </c>
      <c r="M7" s="476" t="s">
        <v>735</v>
      </c>
      <c r="O7" s="156"/>
    </row>
    <row r="8" spans="1:15" s="50" customFormat="1" ht="15" customHeight="1" x14ac:dyDescent="0.2">
      <c r="A8" s="271" t="s">
        <v>28</v>
      </c>
      <c r="B8" s="276" t="s">
        <v>84</v>
      </c>
      <c r="C8" s="279">
        <f t="shared" si="0"/>
        <v>2</v>
      </c>
      <c r="D8" s="280"/>
      <c r="E8" s="280"/>
      <c r="F8" s="472">
        <f t="shared" ref="F8:F27" si="1">C8*(1-D8)*(1-E8)</f>
        <v>2</v>
      </c>
      <c r="H8" s="275" t="s">
        <v>130</v>
      </c>
      <c r="I8" s="275" t="s">
        <v>130</v>
      </c>
      <c r="J8" s="475" t="s">
        <v>130</v>
      </c>
      <c r="K8" s="475" t="s">
        <v>130</v>
      </c>
      <c r="L8" s="475" t="s">
        <v>130</v>
      </c>
      <c r="M8" s="476" t="s">
        <v>668</v>
      </c>
      <c r="O8" s="156"/>
    </row>
    <row r="9" spans="1:15" s="50" customFormat="1" ht="15" customHeight="1" x14ac:dyDescent="0.2">
      <c r="A9" s="271" t="s">
        <v>29</v>
      </c>
      <c r="B9" s="276" t="s">
        <v>84</v>
      </c>
      <c r="C9" s="279">
        <f t="shared" si="0"/>
        <v>2</v>
      </c>
      <c r="D9" s="280"/>
      <c r="E9" s="280"/>
      <c r="F9" s="472">
        <f t="shared" si="1"/>
        <v>2</v>
      </c>
      <c r="G9" s="625"/>
      <c r="H9" s="275" t="s">
        <v>130</v>
      </c>
      <c r="I9" s="275" t="s">
        <v>130</v>
      </c>
      <c r="J9" s="475" t="s">
        <v>130</v>
      </c>
      <c r="K9" s="475" t="s">
        <v>130</v>
      </c>
      <c r="L9" s="475" t="s">
        <v>130</v>
      </c>
      <c r="M9" s="476" t="s">
        <v>671</v>
      </c>
      <c r="O9" s="156"/>
    </row>
    <row r="10" spans="1:15" s="50" customFormat="1" ht="15" customHeight="1" x14ac:dyDescent="0.2">
      <c r="A10" s="271" t="s">
        <v>30</v>
      </c>
      <c r="B10" s="276" t="s">
        <v>84</v>
      </c>
      <c r="C10" s="279">
        <f t="shared" si="0"/>
        <v>2</v>
      </c>
      <c r="D10" s="280"/>
      <c r="E10" s="280"/>
      <c r="F10" s="472">
        <f t="shared" si="1"/>
        <v>2</v>
      </c>
      <c r="G10" s="566"/>
      <c r="H10" s="275" t="s">
        <v>130</v>
      </c>
      <c r="I10" s="475" t="s">
        <v>130</v>
      </c>
      <c r="J10" s="475" t="s">
        <v>130</v>
      </c>
      <c r="K10" s="475" t="s">
        <v>130</v>
      </c>
      <c r="L10" s="475" t="s">
        <v>130</v>
      </c>
      <c r="M10" s="476" t="s">
        <v>676</v>
      </c>
      <c r="N10" s="187"/>
      <c r="O10" s="156"/>
    </row>
    <row r="11" spans="1:15" s="50" customFormat="1" ht="15" customHeight="1" x14ac:dyDescent="0.2">
      <c r="A11" s="271" t="s">
        <v>31</v>
      </c>
      <c r="B11" s="276" t="s">
        <v>84</v>
      </c>
      <c r="C11" s="279">
        <f t="shared" si="0"/>
        <v>2</v>
      </c>
      <c r="D11" s="280"/>
      <c r="E11" s="280"/>
      <c r="F11" s="472">
        <f t="shared" si="1"/>
        <v>2</v>
      </c>
      <c r="G11" s="419"/>
      <c r="H11" s="275" t="s">
        <v>130</v>
      </c>
      <c r="I11" s="475" t="s">
        <v>130</v>
      </c>
      <c r="J11" s="475" t="s">
        <v>130</v>
      </c>
      <c r="K11" s="475" t="s">
        <v>130</v>
      </c>
      <c r="L11" s="475" t="s">
        <v>130</v>
      </c>
      <c r="M11" s="476" t="s">
        <v>465</v>
      </c>
      <c r="O11" s="156"/>
    </row>
    <row r="12" spans="1:15" s="50" customFormat="1" ht="15" customHeight="1" x14ac:dyDescent="0.2">
      <c r="A12" s="271" t="s">
        <v>32</v>
      </c>
      <c r="B12" s="276" t="s">
        <v>84</v>
      </c>
      <c r="C12" s="279">
        <f t="shared" si="0"/>
        <v>2</v>
      </c>
      <c r="D12" s="280"/>
      <c r="E12" s="280"/>
      <c r="F12" s="472">
        <f t="shared" si="1"/>
        <v>2</v>
      </c>
      <c r="G12" s="419"/>
      <c r="H12" s="275" t="s">
        <v>130</v>
      </c>
      <c r="I12" s="475" t="s">
        <v>130</v>
      </c>
      <c r="J12" s="475" t="s">
        <v>130</v>
      </c>
      <c r="K12" s="475" t="s">
        <v>130</v>
      </c>
      <c r="L12" s="475" t="s">
        <v>130</v>
      </c>
      <c r="M12" s="476" t="s">
        <v>737</v>
      </c>
      <c r="O12" s="156"/>
    </row>
    <row r="13" spans="1:15" s="50" customFormat="1" ht="15" hidden="1" customHeight="1" x14ac:dyDescent="0.2">
      <c r="A13" s="178" t="s">
        <v>26</v>
      </c>
      <c r="B13" s="174"/>
      <c r="C13" s="174"/>
      <c r="D13" s="179"/>
      <c r="E13" s="179"/>
      <c r="F13" s="174"/>
      <c r="G13" s="748"/>
      <c r="H13" s="172"/>
      <c r="I13" s="172"/>
      <c r="J13" s="172"/>
      <c r="K13" s="172"/>
      <c r="L13" s="172"/>
      <c r="M13" s="185"/>
    </row>
    <row r="14" spans="1:15" s="50" customFormat="1" ht="15" customHeight="1" x14ac:dyDescent="0.2">
      <c r="A14" s="271" t="s">
        <v>33</v>
      </c>
      <c r="B14" s="276" t="s">
        <v>85</v>
      </c>
      <c r="C14" s="279">
        <f t="shared" si="0"/>
        <v>0</v>
      </c>
      <c r="D14" s="280"/>
      <c r="E14" s="280"/>
      <c r="F14" s="472">
        <f t="shared" si="1"/>
        <v>0</v>
      </c>
      <c r="G14" s="625" t="s">
        <v>213</v>
      </c>
      <c r="H14" s="475"/>
      <c r="I14" s="475"/>
      <c r="J14" s="475"/>
      <c r="K14" s="475"/>
      <c r="L14" s="475"/>
      <c r="M14" s="476" t="s">
        <v>467</v>
      </c>
    </row>
    <row r="15" spans="1:15" s="50" customFormat="1" ht="15" customHeight="1" x14ac:dyDescent="0.25">
      <c r="A15" s="271" t="s">
        <v>34</v>
      </c>
      <c r="B15" s="276" t="s">
        <v>84</v>
      </c>
      <c r="C15" s="279">
        <f t="shared" si="0"/>
        <v>2</v>
      </c>
      <c r="D15" s="280"/>
      <c r="E15" s="280"/>
      <c r="F15" s="472">
        <f t="shared" si="1"/>
        <v>2</v>
      </c>
      <c r="G15" s="625"/>
      <c r="H15" s="275" t="s">
        <v>130</v>
      </c>
      <c r="I15" s="475" t="s">
        <v>130</v>
      </c>
      <c r="J15" s="475" t="s">
        <v>130</v>
      </c>
      <c r="K15" s="475" t="s">
        <v>130</v>
      </c>
      <c r="L15" s="475" t="s">
        <v>130</v>
      </c>
      <c r="M15" s="476" t="s">
        <v>686</v>
      </c>
      <c r="N15" s="216"/>
      <c r="O15" s="156"/>
    </row>
    <row r="16" spans="1:15" s="50" customFormat="1" ht="15" customHeight="1" x14ac:dyDescent="0.2">
      <c r="A16" s="271" t="s">
        <v>35</v>
      </c>
      <c r="B16" s="276" t="s">
        <v>84</v>
      </c>
      <c r="C16" s="279">
        <f t="shared" si="0"/>
        <v>2</v>
      </c>
      <c r="D16" s="280"/>
      <c r="E16" s="280"/>
      <c r="F16" s="472">
        <f t="shared" si="1"/>
        <v>2</v>
      </c>
      <c r="G16" s="566"/>
      <c r="H16" s="275" t="s">
        <v>130</v>
      </c>
      <c r="I16" s="275" t="s">
        <v>130</v>
      </c>
      <c r="J16" s="275" t="s">
        <v>130</v>
      </c>
      <c r="K16" s="275" t="s">
        <v>130</v>
      </c>
      <c r="L16" s="612" t="s">
        <v>130</v>
      </c>
      <c r="M16" s="476" t="s">
        <v>487</v>
      </c>
      <c r="N16" s="87"/>
      <c r="O16" s="156"/>
    </row>
    <row r="17" spans="1:15" s="50" customFormat="1" ht="15" customHeight="1" x14ac:dyDescent="0.25">
      <c r="A17" s="271" t="s">
        <v>36</v>
      </c>
      <c r="B17" s="276" t="s">
        <v>84</v>
      </c>
      <c r="C17" s="279">
        <f t="shared" si="0"/>
        <v>2</v>
      </c>
      <c r="D17" s="280"/>
      <c r="E17" s="280"/>
      <c r="F17" s="472">
        <f t="shared" si="1"/>
        <v>2</v>
      </c>
      <c r="G17" s="625"/>
      <c r="H17" s="275" t="s">
        <v>130</v>
      </c>
      <c r="I17" s="275" t="s">
        <v>130</v>
      </c>
      <c r="J17" s="275" t="s">
        <v>130</v>
      </c>
      <c r="K17" s="475" t="s">
        <v>130</v>
      </c>
      <c r="L17" s="475" t="s">
        <v>130</v>
      </c>
      <c r="M17" s="154" t="s">
        <v>691</v>
      </c>
      <c r="N17" s="216"/>
      <c r="O17" s="205"/>
    </row>
    <row r="18" spans="1:15" s="50" customFormat="1" ht="15" customHeight="1" x14ac:dyDescent="0.2">
      <c r="A18" s="271" t="s">
        <v>37</v>
      </c>
      <c r="B18" s="276" t="s">
        <v>85</v>
      </c>
      <c r="C18" s="279">
        <f t="shared" si="0"/>
        <v>0</v>
      </c>
      <c r="D18" s="280"/>
      <c r="E18" s="280"/>
      <c r="F18" s="472">
        <f t="shared" si="1"/>
        <v>0</v>
      </c>
      <c r="G18" s="625" t="s">
        <v>340</v>
      </c>
      <c r="H18" s="275"/>
      <c r="I18" s="275"/>
      <c r="J18" s="275"/>
      <c r="K18" s="475"/>
      <c r="L18" s="475"/>
      <c r="M18" s="466" t="s">
        <v>694</v>
      </c>
      <c r="N18" s="156"/>
      <c r="O18" s="156"/>
    </row>
    <row r="19" spans="1:15" s="50" customFormat="1" ht="15" customHeight="1" x14ac:dyDescent="0.2">
      <c r="A19" s="271" t="s">
        <v>38</v>
      </c>
      <c r="B19" s="276" t="s">
        <v>84</v>
      </c>
      <c r="C19" s="279">
        <f t="shared" si="0"/>
        <v>2</v>
      </c>
      <c r="D19" s="280"/>
      <c r="E19" s="280"/>
      <c r="F19" s="472">
        <f t="shared" si="1"/>
        <v>2</v>
      </c>
      <c r="G19" s="625"/>
      <c r="H19" s="475" t="s">
        <v>130</v>
      </c>
      <c r="I19" s="275" t="s">
        <v>130</v>
      </c>
      <c r="J19" s="475" t="s">
        <v>130</v>
      </c>
      <c r="K19" s="475" t="s">
        <v>130</v>
      </c>
      <c r="L19" s="475" t="s">
        <v>130</v>
      </c>
      <c r="M19" s="466" t="s">
        <v>698</v>
      </c>
      <c r="N19" s="225"/>
      <c r="O19" s="156"/>
    </row>
    <row r="20" spans="1:15" s="50" customFormat="1" ht="15" customHeight="1" x14ac:dyDescent="0.2">
      <c r="A20" s="271" t="s">
        <v>39</v>
      </c>
      <c r="B20" s="276" t="s">
        <v>84</v>
      </c>
      <c r="C20" s="279">
        <f t="shared" si="0"/>
        <v>2</v>
      </c>
      <c r="D20" s="280"/>
      <c r="E20" s="280"/>
      <c r="F20" s="472">
        <f t="shared" si="1"/>
        <v>2</v>
      </c>
      <c r="G20" s="625"/>
      <c r="H20" s="475" t="s">
        <v>130</v>
      </c>
      <c r="I20" s="275" t="s">
        <v>130</v>
      </c>
      <c r="J20" s="475" t="s">
        <v>130</v>
      </c>
      <c r="K20" s="475" t="s">
        <v>130</v>
      </c>
      <c r="L20" s="475" t="s">
        <v>130</v>
      </c>
      <c r="M20" s="466" t="s">
        <v>702</v>
      </c>
      <c r="N20" s="156"/>
      <c r="O20" s="156"/>
    </row>
    <row r="21" spans="1:15" s="50" customFormat="1" ht="15" customHeight="1" x14ac:dyDescent="0.2">
      <c r="A21" s="271" t="s">
        <v>40</v>
      </c>
      <c r="B21" s="276" t="s">
        <v>84</v>
      </c>
      <c r="C21" s="279">
        <f t="shared" si="0"/>
        <v>2</v>
      </c>
      <c r="D21" s="280"/>
      <c r="E21" s="280"/>
      <c r="F21" s="472">
        <f t="shared" si="1"/>
        <v>2</v>
      </c>
      <c r="G21" s="275"/>
      <c r="H21" s="475" t="s">
        <v>130</v>
      </c>
      <c r="I21" s="475" t="s">
        <v>130</v>
      </c>
      <c r="J21" s="475" t="s">
        <v>130</v>
      </c>
      <c r="K21" s="475" t="s">
        <v>130</v>
      </c>
      <c r="L21" s="475" t="s">
        <v>130</v>
      </c>
      <c r="M21" s="466" t="s">
        <v>705</v>
      </c>
      <c r="N21" s="156"/>
      <c r="O21" s="156"/>
    </row>
    <row r="22" spans="1:15" s="50" customFormat="1" ht="15" customHeight="1" x14ac:dyDescent="0.2">
      <c r="A22" s="271" t="s">
        <v>41</v>
      </c>
      <c r="B22" s="276" t="s">
        <v>84</v>
      </c>
      <c r="C22" s="279">
        <f t="shared" si="0"/>
        <v>2</v>
      </c>
      <c r="D22" s="280"/>
      <c r="E22" s="280"/>
      <c r="F22" s="472">
        <f t="shared" si="1"/>
        <v>2</v>
      </c>
      <c r="G22" s="566"/>
      <c r="H22" s="475" t="s">
        <v>130</v>
      </c>
      <c r="I22" s="475" t="s">
        <v>130</v>
      </c>
      <c r="J22" s="475" t="s">
        <v>130</v>
      </c>
      <c r="K22" s="475" t="s">
        <v>130</v>
      </c>
      <c r="L22" s="475" t="s">
        <v>130</v>
      </c>
      <c r="M22" s="466" t="s">
        <v>740</v>
      </c>
    </row>
    <row r="23" spans="1:15" s="50" customFormat="1" ht="15" customHeight="1" x14ac:dyDescent="0.2">
      <c r="A23" s="271" t="s">
        <v>42</v>
      </c>
      <c r="B23" s="276" t="s">
        <v>84</v>
      </c>
      <c r="C23" s="279">
        <f t="shared" si="0"/>
        <v>2</v>
      </c>
      <c r="D23" s="280"/>
      <c r="E23" s="280"/>
      <c r="F23" s="472">
        <f t="shared" si="1"/>
        <v>2</v>
      </c>
      <c r="G23" s="501"/>
      <c r="H23" s="475" t="s">
        <v>130</v>
      </c>
      <c r="I23" s="475" t="s">
        <v>130</v>
      </c>
      <c r="J23" s="475" t="s">
        <v>130</v>
      </c>
      <c r="K23" s="475" t="s">
        <v>130</v>
      </c>
      <c r="L23" s="475" t="s">
        <v>130</v>
      </c>
      <c r="M23" s="466" t="s">
        <v>436</v>
      </c>
      <c r="N23" s="156"/>
      <c r="O23" s="156"/>
    </row>
    <row r="24" spans="1:15" s="50" customFormat="1" ht="15" customHeight="1" x14ac:dyDescent="0.2">
      <c r="A24" s="271" t="s">
        <v>43</v>
      </c>
      <c r="B24" s="276" t="s">
        <v>84</v>
      </c>
      <c r="C24" s="279">
        <f t="shared" si="0"/>
        <v>2</v>
      </c>
      <c r="D24" s="280"/>
      <c r="E24" s="280"/>
      <c r="F24" s="472">
        <f t="shared" si="1"/>
        <v>2</v>
      </c>
      <c r="G24" s="566"/>
      <c r="H24" s="475" t="s">
        <v>130</v>
      </c>
      <c r="I24" s="475" t="s">
        <v>130</v>
      </c>
      <c r="J24" s="475" t="s">
        <v>130</v>
      </c>
      <c r="K24" s="475" t="s">
        <v>130</v>
      </c>
      <c r="L24" s="475" t="s">
        <v>130</v>
      </c>
      <c r="M24" s="466" t="s">
        <v>716</v>
      </c>
      <c r="N24" s="156"/>
      <c r="O24" s="156"/>
    </row>
    <row r="25" spans="1:15" s="187" customFormat="1" ht="15" customHeight="1" x14ac:dyDescent="0.2">
      <c r="A25" s="271" t="s">
        <v>44</v>
      </c>
      <c r="B25" s="276" t="s">
        <v>84</v>
      </c>
      <c r="C25" s="279">
        <f t="shared" si="0"/>
        <v>2</v>
      </c>
      <c r="D25" s="280"/>
      <c r="E25" s="280"/>
      <c r="F25" s="472">
        <f t="shared" si="1"/>
        <v>2</v>
      </c>
      <c r="G25" s="501"/>
      <c r="H25" s="475" t="s">
        <v>130</v>
      </c>
      <c r="I25" s="475" t="s">
        <v>130</v>
      </c>
      <c r="J25" s="475" t="s">
        <v>130</v>
      </c>
      <c r="K25" s="475" t="s">
        <v>130</v>
      </c>
      <c r="L25" s="475" t="s">
        <v>130</v>
      </c>
      <c r="M25" s="533" t="s">
        <v>720</v>
      </c>
      <c r="N25" s="87"/>
      <c r="O25" s="87"/>
    </row>
    <row r="26" spans="1:15" s="50" customFormat="1" ht="15" customHeight="1" x14ac:dyDescent="0.2">
      <c r="A26" s="271" t="s">
        <v>45</v>
      </c>
      <c r="B26" s="276" t="s">
        <v>85</v>
      </c>
      <c r="C26" s="279">
        <f t="shared" si="0"/>
        <v>0</v>
      </c>
      <c r="D26" s="280"/>
      <c r="E26" s="280"/>
      <c r="F26" s="472">
        <f t="shared" si="1"/>
        <v>0</v>
      </c>
      <c r="G26" s="613" t="s">
        <v>340</v>
      </c>
      <c r="H26" s="475"/>
      <c r="I26" s="475"/>
      <c r="J26" s="475"/>
      <c r="K26" s="475"/>
      <c r="L26" s="475"/>
      <c r="M26" s="466" t="s">
        <v>724</v>
      </c>
      <c r="N26" s="156"/>
      <c r="O26" s="156"/>
    </row>
    <row r="27" spans="1:15" s="50" customFormat="1" ht="15" customHeight="1" x14ac:dyDescent="0.2">
      <c r="A27" s="271" t="s">
        <v>46</v>
      </c>
      <c r="B27" s="276" t="s">
        <v>84</v>
      </c>
      <c r="C27" s="279">
        <f t="shared" si="0"/>
        <v>2</v>
      </c>
      <c r="D27" s="280"/>
      <c r="E27" s="280"/>
      <c r="F27" s="472">
        <f t="shared" si="1"/>
        <v>2</v>
      </c>
      <c r="G27" s="613"/>
      <c r="H27" s="475" t="s">
        <v>130</v>
      </c>
      <c r="I27" s="475" t="s">
        <v>130</v>
      </c>
      <c r="J27" s="475" t="s">
        <v>130</v>
      </c>
      <c r="K27" s="475" t="s">
        <v>130</v>
      </c>
      <c r="L27" s="475" t="s">
        <v>130</v>
      </c>
      <c r="M27" s="466" t="s">
        <v>729</v>
      </c>
      <c r="N27" s="156"/>
      <c r="O27" s="156"/>
    </row>
    <row r="28" spans="1:15" x14ac:dyDescent="0.2">
      <c r="H28" s="45"/>
      <c r="M28" s="157"/>
      <c r="N28" s="156"/>
      <c r="O28" s="156"/>
    </row>
    <row r="29" spans="1:15" x14ac:dyDescent="0.2">
      <c r="H29" s="45"/>
      <c r="M29" s="157"/>
      <c r="N29" s="156"/>
      <c r="O29" s="156"/>
    </row>
    <row r="30" spans="1:15" x14ac:dyDescent="0.2">
      <c r="B30" s="47"/>
      <c r="C30" s="49"/>
      <c r="D30" s="49"/>
      <c r="E30" s="47"/>
      <c r="F30" s="48"/>
      <c r="G30" s="47"/>
      <c r="H30" s="45"/>
      <c r="M30" s="215"/>
      <c r="N30" s="156"/>
      <c r="O30" s="156"/>
    </row>
    <row r="31" spans="1:15" x14ac:dyDescent="0.2">
      <c r="H31" s="45"/>
      <c r="M31" s="157"/>
      <c r="N31" s="156"/>
      <c r="O31" s="156"/>
    </row>
    <row r="32" spans="1:15" x14ac:dyDescent="0.2">
      <c r="H32" s="45"/>
    </row>
    <row r="33" spans="8:8" x14ac:dyDescent="0.2">
      <c r="H33" s="45"/>
    </row>
    <row r="34" spans="8:8" x14ac:dyDescent="0.2">
      <c r="H34" s="45"/>
    </row>
    <row r="35" spans="8:8" x14ac:dyDescent="0.2">
      <c r="H35" s="45"/>
    </row>
    <row r="36" spans="8:8" x14ac:dyDescent="0.2">
      <c r="H36" s="45"/>
    </row>
    <row r="37" spans="8:8" ht="11.25" customHeight="1" x14ac:dyDescent="0.2">
      <c r="H37" s="45"/>
    </row>
    <row r="38" spans="8:8" x14ac:dyDescent="0.2">
      <c r="H38" s="45"/>
    </row>
    <row r="39" spans="8:8" x14ac:dyDescent="0.2">
      <c r="H39" s="45"/>
    </row>
    <row r="40" spans="8:8" x14ac:dyDescent="0.2">
      <c r="H40" s="45"/>
    </row>
    <row r="41" spans="8:8" x14ac:dyDescent="0.2">
      <c r="H41" s="45"/>
    </row>
    <row r="42" spans="8:8" x14ac:dyDescent="0.2">
      <c r="H42" s="45"/>
    </row>
    <row r="43" spans="8:8" x14ac:dyDescent="0.2">
      <c r="H43" s="45"/>
    </row>
    <row r="44" spans="8:8" x14ac:dyDescent="0.2">
      <c r="H44" s="45"/>
    </row>
    <row r="45" spans="8:8" x14ac:dyDescent="0.2">
      <c r="H45" s="45"/>
    </row>
    <row r="46" spans="8:8" x14ac:dyDescent="0.2">
      <c r="H46" s="45"/>
    </row>
    <row r="47" spans="8:8" x14ac:dyDescent="0.2">
      <c r="H47" s="45"/>
    </row>
    <row r="48" spans="8:8" x14ac:dyDescent="0.2">
      <c r="H48" s="45"/>
    </row>
    <row r="49" spans="8:8" x14ac:dyDescent="0.2">
      <c r="H49" s="45"/>
    </row>
  </sheetData>
  <autoFilter ref="A6:L27"/>
  <dataConsolidate/>
  <mergeCells count="11">
    <mergeCell ref="C4:C5"/>
    <mergeCell ref="E4:E5"/>
    <mergeCell ref="D4:D5"/>
    <mergeCell ref="F4:F5"/>
    <mergeCell ref="A1:M1"/>
    <mergeCell ref="A2:M2"/>
    <mergeCell ref="A3:A5"/>
    <mergeCell ref="C3:F3"/>
    <mergeCell ref="G3:G5"/>
    <mergeCell ref="H3:L3"/>
    <mergeCell ref="M3:M5"/>
  </mergeCells>
  <dataValidations count="3">
    <dataValidation type="list" allowBlank="1" showInputMessage="1" showErrorMessage="1" sqref="F13 M26:M27 B13:C13 M7:M15 M18:M24">
      <formula1>Выбор_3.1</formula1>
    </dataValidation>
    <dataValidation type="list" allowBlank="1" showInputMessage="1" showErrorMessage="1" sqref="D7:E12 D14:E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7:B12 B14:B27">
      <formula1>$B$4:$B$5</formula1>
    </dataValidation>
  </dataValidations>
  <hyperlinks>
    <hyperlink ref="M20" r:id="rId1"/>
    <hyperlink ref="M14" r:id="rId2"/>
    <hyperlink ref="M7" r:id="rId3"/>
    <hyperlink ref="M8" r:id="rId4"/>
    <hyperlink ref="M9" display="http://www.finupr.adminta.ru/index.php/byudzhet-mogo-inta/godovoj-otchet-ob-ispolnenii-byudzheta/71-godovoj-otchet-ob-ispolnenii-byudzheta-za-2023-god/687-protokol-zasedaniya-obshchestvennogo-soveta-pri-administratsii-mo-inta-respubliki-komi-2-ot-16-maya-"/>
    <hyperlink ref="M10" r:id="rId5"/>
    <hyperlink ref="M11" r:id="rId6"/>
    <hyperlink ref="M15" r:id="rId7"/>
    <hyperlink ref="M16" r:id="rId8"/>
    <hyperlink ref="M17" r:id="rId9"/>
    <hyperlink ref="M18" r:id="rId10"/>
    <hyperlink ref="M19" r:id="rId11" display="https://www.priluzie.ru/bjudzhet/proekty/materialy-k-proektu-godovogo-otcheta-23087/_x000a_"/>
    <hyperlink ref="M21" r:id="rId12"/>
    <hyperlink ref="M23" r:id="rId13"/>
    <hyperlink ref="M25" r:id="rId14"/>
    <hyperlink ref="M26" r:id="rId15"/>
    <hyperlink ref="M27" r:id="rId16" display="http://mrust-cilma.ru/index.php/obshchestvennyj-sovet/17863-protokoly-zasedanij-obshchestvennogo-soveta-2024-god_x000a_"/>
    <hyperlink ref="M12" r:id="rId17"/>
    <hyperlink ref="M22" r:id="rId18"/>
  </hyperlinks>
  <pageMargins left="0.70866141732283472" right="0.70866141732283472" top="0.74803149606299213" bottom="0.74803149606299213" header="0.31496062992125984" footer="0.31496062992125984"/>
  <pageSetup paperSize="9" scale="58" fitToWidth="0" fitToHeight="3" orientation="landscape" r:id="rId19"/>
  <headerFooter>
    <oddFooter>&amp;A&amp;RСтраница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31"/>
  <sheetViews>
    <sheetView zoomScale="110" zoomScaleNormal="110" zoomScaleSheetLayoutView="80" workbookViewId="0">
      <selection sqref="A1:H1"/>
    </sheetView>
  </sheetViews>
  <sheetFormatPr defaultColWidth="8.85546875" defaultRowHeight="15" x14ac:dyDescent="0.25"/>
  <cols>
    <col min="1" max="1" width="19.42578125" style="3" customWidth="1"/>
    <col min="2" max="2" width="48.28515625" style="22" customWidth="1"/>
    <col min="3" max="3" width="51.7109375" style="3" customWidth="1"/>
    <col min="4" max="4" width="6.7109375" style="3" customWidth="1"/>
    <col min="5" max="5" width="8.140625" style="3" customWidth="1"/>
    <col min="6" max="6" width="10.28515625" style="3" customWidth="1"/>
    <col min="7" max="7" width="7.28515625" style="4" customWidth="1"/>
    <col min="8" max="8" width="40.140625" style="2" customWidth="1"/>
    <col min="9" max="9" width="6.85546875" style="9" customWidth="1"/>
    <col min="10" max="16384" width="8.85546875" style="9"/>
  </cols>
  <sheetData>
    <row r="1" spans="1:9" s="1" customFormat="1" ht="18.75" customHeight="1" x14ac:dyDescent="0.2">
      <c r="A1" s="656" t="str">
        <f>"Мониторинг бюджетных данных по вопросу "&amp;Методика!B106</f>
        <v>Мониторинг бюджетных данных по вопросу Публикуются ли в открытом доступе на сайте (портале) МО, предназначенном для публикации информации о бюджетных данных, проекты изменений в Бюджет?</v>
      </c>
      <c r="B1" s="656"/>
      <c r="C1" s="656"/>
      <c r="D1" s="656"/>
      <c r="E1" s="656"/>
      <c r="F1" s="656"/>
      <c r="G1" s="656"/>
      <c r="H1" s="656"/>
    </row>
    <row r="2" spans="1:9" s="1" customFormat="1" ht="39.75" customHeight="1" x14ac:dyDescent="0.2">
      <c r="A2" s="713" t="str">
        <f>Методика!B107</f>
        <v>Для проведения мониторинга бюджетных данных по данному вопросу требуется публикация всех проектов изменений в Бюджет, принятых в МО на момент проведения мониторинга. В случае, если не опубликован хотя бы один проект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v>
      </c>
      <c r="B2" s="713"/>
      <c r="C2" s="713"/>
      <c r="D2" s="713"/>
      <c r="E2" s="713"/>
      <c r="F2" s="713"/>
      <c r="G2" s="713"/>
      <c r="H2" s="713"/>
    </row>
    <row r="3" spans="1:9" ht="66.75" customHeight="1" x14ac:dyDescent="0.25">
      <c r="A3" s="669" t="s">
        <v>86</v>
      </c>
      <c r="B3" s="294" t="str">
        <f>Методика!B106</f>
        <v>Публикуются ли в открытом доступе на сайте (портале) МО, предназначенном для публикации информации о бюджетных данных, проекты изменений в Бюджет?</v>
      </c>
      <c r="C3" s="669" t="s">
        <v>345</v>
      </c>
      <c r="D3" s="670" t="s">
        <v>358</v>
      </c>
      <c r="E3" s="670"/>
      <c r="F3" s="670"/>
      <c r="G3" s="670"/>
      <c r="H3" s="669" t="s">
        <v>3</v>
      </c>
    </row>
    <row r="4" spans="1:9" ht="34.5" customHeight="1" x14ac:dyDescent="0.25">
      <c r="A4" s="672"/>
      <c r="B4" s="20" t="str">
        <f>Методика!B108</f>
        <v>Да, публикуются или внесение изменений в Бюджет не осуществлялось</v>
      </c>
      <c r="C4" s="669"/>
      <c r="D4" s="669" t="s">
        <v>9</v>
      </c>
      <c r="E4" s="669" t="s">
        <v>24</v>
      </c>
      <c r="F4" s="669" t="s">
        <v>19</v>
      </c>
      <c r="G4" s="670" t="s">
        <v>8</v>
      </c>
      <c r="H4" s="673"/>
    </row>
    <row r="5" spans="1:9" ht="15.75" customHeight="1" x14ac:dyDescent="0.25">
      <c r="A5" s="672"/>
      <c r="B5" s="20" t="str">
        <f>Методика!B109</f>
        <v>Нет, не публикуются</v>
      </c>
      <c r="C5" s="669"/>
      <c r="D5" s="669"/>
      <c r="E5" s="669"/>
      <c r="F5" s="669"/>
      <c r="G5" s="670"/>
      <c r="H5" s="673"/>
    </row>
    <row r="6" spans="1:9" s="13" customFormat="1" ht="21" hidden="1" x14ac:dyDescent="0.25">
      <c r="A6" s="185" t="s">
        <v>459</v>
      </c>
      <c r="B6" s="167"/>
      <c r="C6" s="169"/>
      <c r="D6" s="169"/>
      <c r="E6" s="169"/>
      <c r="F6" s="169"/>
      <c r="G6" s="6"/>
      <c r="H6" s="5"/>
    </row>
    <row r="7" spans="1:9" s="189" customFormat="1" ht="12" customHeight="1" x14ac:dyDescent="0.25">
      <c r="A7" s="271" t="s">
        <v>27</v>
      </c>
      <c r="B7" s="419" t="s">
        <v>136</v>
      </c>
      <c r="C7" s="420"/>
      <c r="D7" s="275">
        <f>IF(B7=$B$4,3,0)</f>
        <v>3</v>
      </c>
      <c r="E7" s="275"/>
      <c r="F7" s="275"/>
      <c r="G7" s="277">
        <f>D7*(1-E7)*(1-F7)</f>
        <v>3</v>
      </c>
      <c r="H7" s="286" t="s">
        <v>574</v>
      </c>
      <c r="I7" s="190"/>
    </row>
    <row r="8" spans="1:9" s="186" customFormat="1" ht="15" customHeight="1" x14ac:dyDescent="0.25">
      <c r="A8" s="250" t="s">
        <v>28</v>
      </c>
      <c r="B8" s="561" t="s">
        <v>136</v>
      </c>
      <c r="C8" s="559"/>
      <c r="D8" s="246">
        <f t="shared" ref="D8:D27" si="0">IF(B8=$B$4,3,0)</f>
        <v>3</v>
      </c>
      <c r="E8" s="246"/>
      <c r="F8" s="246"/>
      <c r="G8" s="513">
        <f>D8*(1-E8)*(1-F8)</f>
        <v>3</v>
      </c>
      <c r="H8" s="421" t="s">
        <v>462</v>
      </c>
    </row>
    <row r="9" spans="1:9" s="190" customFormat="1" ht="15" customHeight="1" x14ac:dyDescent="0.25">
      <c r="A9" s="250" t="s">
        <v>29</v>
      </c>
      <c r="B9" s="561" t="s">
        <v>136</v>
      </c>
      <c r="C9" s="559"/>
      <c r="D9" s="246">
        <f t="shared" si="0"/>
        <v>3</v>
      </c>
      <c r="E9" s="246"/>
      <c r="F9" s="246"/>
      <c r="G9" s="513">
        <f t="shared" ref="G9:G27" si="1">D9*(1-E9)*(1-F9)</f>
        <v>3</v>
      </c>
      <c r="H9" s="421" t="s">
        <v>624</v>
      </c>
    </row>
    <row r="10" spans="1:9" s="188" customFormat="1" ht="15" customHeight="1" x14ac:dyDescent="0.25">
      <c r="A10" s="250" t="s">
        <v>30</v>
      </c>
      <c r="B10" s="561" t="s">
        <v>136</v>
      </c>
      <c r="C10" s="561"/>
      <c r="D10" s="246">
        <f t="shared" si="0"/>
        <v>3</v>
      </c>
      <c r="E10" s="246"/>
      <c r="F10" s="462"/>
      <c r="G10" s="513">
        <f t="shared" si="1"/>
        <v>3</v>
      </c>
      <c r="H10" s="577" t="s">
        <v>626</v>
      </c>
    </row>
    <row r="11" spans="1:9" s="188" customFormat="1" ht="15" customHeight="1" x14ac:dyDescent="0.25">
      <c r="A11" s="250" t="s">
        <v>31</v>
      </c>
      <c r="B11" s="561" t="s">
        <v>136</v>
      </c>
      <c r="C11" s="561"/>
      <c r="D11" s="246">
        <f t="shared" si="0"/>
        <v>3</v>
      </c>
      <c r="E11" s="246"/>
      <c r="F11" s="246"/>
      <c r="G11" s="513">
        <f t="shared" si="1"/>
        <v>3</v>
      </c>
      <c r="H11" s="577" t="s">
        <v>536</v>
      </c>
      <c r="I11" s="190"/>
    </row>
    <row r="12" spans="1:9" s="186" customFormat="1" ht="15" customHeight="1" x14ac:dyDescent="0.25">
      <c r="A12" s="250" t="s">
        <v>32</v>
      </c>
      <c r="B12" s="559" t="s">
        <v>136</v>
      </c>
      <c r="C12" s="559"/>
      <c r="D12" s="246">
        <f t="shared" si="0"/>
        <v>3</v>
      </c>
      <c r="E12" s="246"/>
      <c r="F12" s="246"/>
      <c r="G12" s="513">
        <f>D12*(1-E12)*(1-F12)</f>
        <v>3</v>
      </c>
      <c r="H12" s="421" t="s">
        <v>629</v>
      </c>
      <c r="I12" s="171"/>
    </row>
    <row r="13" spans="1:9" s="171" customFormat="1" ht="15" hidden="1" customHeight="1" x14ac:dyDescent="0.25">
      <c r="A13" s="178" t="s">
        <v>26</v>
      </c>
      <c r="B13" s="191"/>
      <c r="C13" s="192"/>
      <c r="D13" s="170"/>
      <c r="E13" s="170"/>
      <c r="F13" s="170"/>
      <c r="G13" s="170"/>
      <c r="H13" s="193"/>
    </row>
    <row r="14" spans="1:9" s="189" customFormat="1" ht="15" customHeight="1" x14ac:dyDescent="0.25">
      <c r="A14" s="271" t="s">
        <v>33</v>
      </c>
      <c r="B14" s="420" t="s">
        <v>137</v>
      </c>
      <c r="C14" s="420" t="s">
        <v>632</v>
      </c>
      <c r="D14" s="275">
        <f t="shared" si="0"/>
        <v>0</v>
      </c>
      <c r="E14" s="275"/>
      <c r="F14" s="275"/>
      <c r="G14" s="277">
        <f t="shared" si="1"/>
        <v>0</v>
      </c>
      <c r="H14" s="577" t="s">
        <v>232</v>
      </c>
      <c r="I14" s="176"/>
    </row>
    <row r="15" spans="1:9" s="186" customFormat="1" ht="15" customHeight="1" x14ac:dyDescent="0.25">
      <c r="A15" s="271" t="s">
        <v>34</v>
      </c>
      <c r="B15" s="420" t="s">
        <v>137</v>
      </c>
      <c r="C15" s="420" t="s">
        <v>633</v>
      </c>
      <c r="D15" s="275">
        <f t="shared" si="0"/>
        <v>0</v>
      </c>
      <c r="E15" s="275"/>
      <c r="F15" s="275"/>
      <c r="G15" s="277">
        <f t="shared" si="1"/>
        <v>0</v>
      </c>
      <c r="H15" s="286" t="s">
        <v>238</v>
      </c>
    </row>
    <row r="16" spans="1:9" s="186" customFormat="1" ht="15" customHeight="1" x14ac:dyDescent="0.25">
      <c r="A16" s="271" t="s">
        <v>35</v>
      </c>
      <c r="B16" s="420" t="s">
        <v>136</v>
      </c>
      <c r="C16" s="420"/>
      <c r="D16" s="275">
        <f t="shared" si="0"/>
        <v>3</v>
      </c>
      <c r="E16" s="275"/>
      <c r="F16" s="275"/>
      <c r="G16" s="277">
        <f t="shared" si="1"/>
        <v>3</v>
      </c>
      <c r="H16" s="286" t="s">
        <v>473</v>
      </c>
      <c r="I16" s="171"/>
    </row>
    <row r="17" spans="1:11" s="186" customFormat="1" ht="15" customHeight="1" x14ac:dyDescent="0.25">
      <c r="A17" s="271" t="s">
        <v>36</v>
      </c>
      <c r="B17" s="420" t="s">
        <v>136</v>
      </c>
      <c r="C17" s="420"/>
      <c r="D17" s="275">
        <f t="shared" si="0"/>
        <v>3</v>
      </c>
      <c r="E17" s="275"/>
      <c r="F17" s="275"/>
      <c r="G17" s="277">
        <f t="shared" si="1"/>
        <v>3</v>
      </c>
      <c r="H17" s="286" t="s">
        <v>542</v>
      </c>
      <c r="I17" s="171"/>
    </row>
    <row r="18" spans="1:11" s="186" customFormat="1" ht="15" customHeight="1" x14ac:dyDescent="0.25">
      <c r="A18" s="271" t="s">
        <v>37</v>
      </c>
      <c r="B18" s="419" t="s">
        <v>136</v>
      </c>
      <c r="C18" s="582"/>
      <c r="D18" s="275">
        <f t="shared" si="0"/>
        <v>3</v>
      </c>
      <c r="E18" s="275"/>
      <c r="F18" s="275"/>
      <c r="G18" s="277">
        <f t="shared" si="1"/>
        <v>3</v>
      </c>
      <c r="H18" s="286" t="s">
        <v>636</v>
      </c>
      <c r="I18" s="171"/>
    </row>
    <row r="19" spans="1:11" s="186" customFormat="1" ht="15" customHeight="1" x14ac:dyDescent="0.25">
      <c r="A19" s="271" t="s">
        <v>38</v>
      </c>
      <c r="B19" s="419" t="s">
        <v>136</v>
      </c>
      <c r="C19" s="420"/>
      <c r="D19" s="275">
        <f t="shared" si="0"/>
        <v>3</v>
      </c>
      <c r="E19" s="275"/>
      <c r="F19" s="275"/>
      <c r="G19" s="277">
        <f t="shared" si="1"/>
        <v>3</v>
      </c>
      <c r="H19" s="286" t="s">
        <v>453</v>
      </c>
    </row>
    <row r="20" spans="1:11" s="186" customFormat="1" ht="15" customHeight="1" x14ac:dyDescent="0.25">
      <c r="A20" s="271" t="s">
        <v>39</v>
      </c>
      <c r="B20" s="419" t="s">
        <v>136</v>
      </c>
      <c r="C20" s="420"/>
      <c r="D20" s="275">
        <f t="shared" si="0"/>
        <v>3</v>
      </c>
      <c r="E20" s="275"/>
      <c r="F20" s="275"/>
      <c r="G20" s="277">
        <f t="shared" si="1"/>
        <v>3</v>
      </c>
      <c r="H20" s="286" t="s">
        <v>546</v>
      </c>
      <c r="I20" s="171"/>
    </row>
    <row r="21" spans="1:11" s="186" customFormat="1" ht="15" customHeight="1" x14ac:dyDescent="0.25">
      <c r="A21" s="271" t="s">
        <v>40</v>
      </c>
      <c r="B21" s="419" t="s">
        <v>136</v>
      </c>
      <c r="C21" s="273"/>
      <c r="D21" s="275">
        <f t="shared" si="0"/>
        <v>3</v>
      </c>
      <c r="E21" s="275"/>
      <c r="F21" s="280"/>
      <c r="G21" s="277">
        <f t="shared" si="1"/>
        <v>3</v>
      </c>
      <c r="H21" s="555" t="s">
        <v>638</v>
      </c>
      <c r="I21" s="106"/>
    </row>
    <row r="22" spans="1:11" s="186" customFormat="1" ht="15" customHeight="1" x14ac:dyDescent="0.25">
      <c r="A22" s="271" t="s">
        <v>41</v>
      </c>
      <c r="B22" s="419" t="s">
        <v>136</v>
      </c>
      <c r="C22" s="273"/>
      <c r="D22" s="275">
        <f t="shared" si="0"/>
        <v>3</v>
      </c>
      <c r="E22" s="275"/>
      <c r="F22" s="280"/>
      <c r="G22" s="277">
        <f t="shared" si="1"/>
        <v>3</v>
      </c>
      <c r="H22" s="286" t="s">
        <v>455</v>
      </c>
      <c r="I22" s="106"/>
    </row>
    <row r="23" spans="1:11" s="186" customFormat="1" ht="15" customHeight="1" x14ac:dyDescent="0.25">
      <c r="A23" s="271" t="s">
        <v>42</v>
      </c>
      <c r="B23" s="419" t="s">
        <v>136</v>
      </c>
      <c r="C23" s="273" t="s">
        <v>418</v>
      </c>
      <c r="D23" s="275">
        <f t="shared" si="0"/>
        <v>3</v>
      </c>
      <c r="E23" s="275"/>
      <c r="F23" s="280">
        <v>0.5</v>
      </c>
      <c r="G23" s="277">
        <f t="shared" si="1"/>
        <v>1.5</v>
      </c>
      <c r="H23" s="555" t="s">
        <v>419</v>
      </c>
      <c r="I23" s="162"/>
    </row>
    <row r="24" spans="1:11" s="189" customFormat="1" ht="15" customHeight="1" x14ac:dyDescent="0.25">
      <c r="A24" s="271" t="s">
        <v>43</v>
      </c>
      <c r="B24" s="419" t="s">
        <v>136</v>
      </c>
      <c r="C24" s="420"/>
      <c r="D24" s="275">
        <f t="shared" si="0"/>
        <v>3</v>
      </c>
      <c r="E24" s="275"/>
      <c r="F24" s="280"/>
      <c r="G24" s="277">
        <f t="shared" si="1"/>
        <v>3</v>
      </c>
      <c r="H24" s="286" t="s">
        <v>642</v>
      </c>
      <c r="I24" s="176"/>
    </row>
    <row r="25" spans="1:11" s="186" customFormat="1" ht="15" customHeight="1" x14ac:dyDescent="0.25">
      <c r="A25" s="271" t="s">
        <v>44</v>
      </c>
      <c r="B25" s="419" t="s">
        <v>137</v>
      </c>
      <c r="C25" s="420" t="s">
        <v>645</v>
      </c>
      <c r="D25" s="275">
        <f t="shared" si="0"/>
        <v>0</v>
      </c>
      <c r="E25" s="275"/>
      <c r="F25" s="275"/>
      <c r="G25" s="277">
        <f t="shared" si="1"/>
        <v>0</v>
      </c>
      <c r="H25" s="286" t="s">
        <v>437</v>
      </c>
      <c r="I25" s="162"/>
    </row>
    <row r="26" spans="1:11" s="186" customFormat="1" ht="15" customHeight="1" x14ac:dyDescent="0.25">
      <c r="A26" s="271" t="s">
        <v>45</v>
      </c>
      <c r="B26" s="419" t="s">
        <v>136</v>
      </c>
      <c r="C26" s="420"/>
      <c r="D26" s="275">
        <f t="shared" si="0"/>
        <v>3</v>
      </c>
      <c r="E26" s="275"/>
      <c r="F26" s="275"/>
      <c r="G26" s="277">
        <f t="shared" si="1"/>
        <v>3</v>
      </c>
      <c r="H26" s="286" t="s">
        <v>456</v>
      </c>
      <c r="I26" s="171"/>
    </row>
    <row r="27" spans="1:11" s="186" customFormat="1" ht="15" customHeight="1" x14ac:dyDescent="0.25">
      <c r="A27" s="271" t="s">
        <v>46</v>
      </c>
      <c r="B27" s="419" t="s">
        <v>136</v>
      </c>
      <c r="C27" s="420"/>
      <c r="D27" s="275">
        <f t="shared" si="0"/>
        <v>3</v>
      </c>
      <c r="E27" s="275"/>
      <c r="F27" s="275"/>
      <c r="G27" s="277">
        <f t="shared" si="1"/>
        <v>3</v>
      </c>
      <c r="H27" s="584" t="s">
        <v>334</v>
      </c>
      <c r="I27" s="171"/>
    </row>
    <row r="28" spans="1:11" x14ac:dyDescent="0.25">
      <c r="H28" s="252"/>
      <c r="I28" s="186"/>
      <c r="J28" s="186"/>
      <c r="K28" s="186"/>
    </row>
    <row r="29" spans="1:11" x14ac:dyDescent="0.25">
      <c r="H29" s="252"/>
      <c r="I29" s="186"/>
      <c r="J29" s="186"/>
      <c r="K29" s="186"/>
    </row>
    <row r="30" spans="1:11" x14ac:dyDescent="0.25">
      <c r="H30" s="252"/>
      <c r="I30" s="186"/>
      <c r="J30" s="186"/>
      <c r="K30" s="186"/>
    </row>
    <row r="31" spans="1:11" x14ac:dyDescent="0.25">
      <c r="H31" s="252"/>
      <c r="I31" s="186"/>
      <c r="J31" s="186"/>
      <c r="K31" s="186"/>
    </row>
  </sheetData>
  <autoFilter ref="A6:H27"/>
  <mergeCells count="10">
    <mergeCell ref="A1:H1"/>
    <mergeCell ref="A2:H2"/>
    <mergeCell ref="A3:A5"/>
    <mergeCell ref="C3:C5"/>
    <mergeCell ref="D3:G3"/>
    <mergeCell ref="H3:H5"/>
    <mergeCell ref="D4:D5"/>
    <mergeCell ref="E4:E5"/>
    <mergeCell ref="F4:F5"/>
    <mergeCell ref="G4:G5"/>
  </mergeCells>
  <dataValidations count="4">
    <dataValidation type="list" allowBlank="1" showInputMessage="1" showErrorMessage="1" sqref="F11:F12 E7:E12 E14:E27 F6:F9 F14:F20 F25:F27">
      <formula1>"0,5"</formula1>
    </dataValidation>
    <dataValidation type="list" allowBlank="1" showInputMessage="1" showErrorMessage="1" sqref="B13">
      <formula1>#REF!</formula1>
    </dataValidation>
    <dataValidation type="list" allowBlank="1" showInputMessage="1" showErrorMessage="1" sqref="B6:B12 B14:B27">
      <formula1>$B$4:$B$5</formula1>
    </dataValidation>
    <dataValidation type="list" allowBlank="1" showInputMessage="1" showErrorMessage="1" sqref="F10 F21:F24">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6" r:id="rId1" display="http://beldepfin.ru/?page_id=4202"/>
    <hyperlink ref="H11" r:id="rId2"/>
    <hyperlink ref="H22" r:id="rId3"/>
    <hyperlink ref="H26" r:id="rId4"/>
    <hyperlink ref="H25" r:id="rId5"/>
    <hyperlink ref="H7" r:id="rId6"/>
    <hyperlink ref="H8" r:id="rId7"/>
    <hyperlink ref="H9" r:id="rId8"/>
    <hyperlink ref="H10" r:id="rId9"/>
    <hyperlink ref="H14" r:id="rId10"/>
    <hyperlink ref="H15" r:id="rId11"/>
    <hyperlink ref="H16" r:id="rId12"/>
    <hyperlink ref="H17" r:id="rId13"/>
    <hyperlink ref="H18" r:id="rId14"/>
    <hyperlink ref="H19" r:id="rId15"/>
    <hyperlink ref="H20" r:id="rId16"/>
    <hyperlink ref="H21" r:id="rId17"/>
    <hyperlink ref="H23" r:id="rId18"/>
    <hyperlink ref="H27" r:id="rId19"/>
  </hyperlinks>
  <pageMargins left="0.70866141732283472" right="0.70866141732283472" top="0.74803149606299213" bottom="0.74803149606299213" header="0.31496062992125984" footer="0.31496062992125984"/>
  <pageSetup paperSize="9" scale="76" fitToHeight="3" orientation="landscape" r:id="rId20"/>
  <headerFooter>
    <oddFooter>&amp;C&amp;"Times New Roman,обычный"&amp;8Исходные данные и оценка показателя 1.1&amp;R&amp;8&amp;P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32"/>
  <sheetViews>
    <sheetView zoomScale="110" zoomScaleNormal="110" zoomScaleSheetLayoutView="80" workbookViewId="0">
      <selection sqref="A1:H1"/>
    </sheetView>
  </sheetViews>
  <sheetFormatPr defaultColWidth="8.85546875" defaultRowHeight="15" x14ac:dyDescent="0.25"/>
  <cols>
    <col min="1" max="1" width="19.42578125" style="3" customWidth="1"/>
    <col min="2" max="2" width="35.7109375" style="22" customWidth="1"/>
    <col min="3" max="3" width="51.7109375" style="3" customWidth="1"/>
    <col min="4" max="4" width="6.7109375" style="3" customWidth="1"/>
    <col min="5" max="5" width="8.5703125" style="3" customWidth="1"/>
    <col min="6" max="6" width="10.28515625" style="3" customWidth="1"/>
    <col min="7" max="7" width="7.28515625" style="4" customWidth="1"/>
    <col min="8" max="8" width="50.42578125" style="2" customWidth="1"/>
    <col min="9" max="9" width="6.85546875" style="9" customWidth="1"/>
    <col min="10" max="16384" width="8.85546875" style="9"/>
  </cols>
  <sheetData>
    <row r="1" spans="1:10" s="1" customFormat="1" ht="18.75" customHeight="1" x14ac:dyDescent="0.2">
      <c r="A1" s="656" t="str">
        <f>"Мониторинг бюджетных данных по вопросу "&amp;Методика!B110</f>
        <v>Мониторинг бюджетных данных по вопросу Публикуются ли в составе материалов к проектам изменений в Бюджет пояснительные записки?</v>
      </c>
      <c r="B1" s="656"/>
      <c r="C1" s="656"/>
      <c r="D1" s="656"/>
      <c r="E1" s="656"/>
      <c r="F1" s="656"/>
      <c r="G1" s="656"/>
      <c r="H1" s="656"/>
    </row>
    <row r="2" spans="1:10" s="1" customFormat="1" ht="51.75" customHeight="1" x14ac:dyDescent="0.2">
      <c r="A2" s="713" t="str">
        <f>Методика!B111</f>
        <v>В целях проведения мониторинга бюджетных данных по данному вопросу учитываются пояснительные записки, опубликованные в пакете документов к проекту изменений в Бюджет.
Для проведения мониторинга бюджетных данных по данному вопросу требуется публикация пояснительных записок ко всем проектам изменений в Бюджет, принятых на момент проведения мониторинга. В случае, если в составе материалов хотя бы к одному проекту изменений в Бюджет из числа принятых пояснительная записка отсутствует, а также если не опубликован хотя бы один проект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v>
      </c>
      <c r="B2" s="713"/>
      <c r="C2" s="713"/>
      <c r="D2" s="713"/>
      <c r="E2" s="713"/>
      <c r="F2" s="713"/>
      <c r="G2" s="713"/>
      <c r="H2" s="713"/>
    </row>
    <row r="3" spans="1:10" ht="40.5" customHeight="1" x14ac:dyDescent="0.25">
      <c r="A3" s="669" t="s">
        <v>86</v>
      </c>
      <c r="B3" s="294" t="str">
        <f>Методика!B110</f>
        <v>Публикуются ли в составе материалов к проектам изменений в Бюджет пояснительные записки?</v>
      </c>
      <c r="C3" s="669" t="s">
        <v>345</v>
      </c>
      <c r="D3" s="670" t="s">
        <v>359</v>
      </c>
      <c r="E3" s="670"/>
      <c r="F3" s="670"/>
      <c r="G3" s="670"/>
      <c r="H3" s="669" t="s">
        <v>193</v>
      </c>
    </row>
    <row r="4" spans="1:10" ht="29.25" customHeight="1" x14ac:dyDescent="0.25">
      <c r="A4" s="672"/>
      <c r="B4" s="20" t="str">
        <f>Методика!B112</f>
        <v>Да, публикуются или внесение изменений в Бюджет не осуществлялось</v>
      </c>
      <c r="C4" s="669"/>
      <c r="D4" s="669" t="s">
        <v>9</v>
      </c>
      <c r="E4" s="669" t="s">
        <v>24</v>
      </c>
      <c r="F4" s="669" t="s">
        <v>19</v>
      </c>
      <c r="G4" s="670" t="s">
        <v>8</v>
      </c>
      <c r="H4" s="673"/>
    </row>
    <row r="5" spans="1:10" ht="29.25" customHeight="1" x14ac:dyDescent="0.25">
      <c r="A5" s="672"/>
      <c r="B5" s="20" t="str">
        <f>Методика!B113</f>
        <v xml:space="preserve">Нет, не публикуются или публикуются в отдельных случаях </v>
      </c>
      <c r="C5" s="669"/>
      <c r="D5" s="669"/>
      <c r="E5" s="669"/>
      <c r="F5" s="669"/>
      <c r="G5" s="670"/>
      <c r="H5" s="673"/>
    </row>
    <row r="6" spans="1:10" s="13" customFormat="1" ht="21" hidden="1" x14ac:dyDescent="0.25">
      <c r="A6" s="169" t="s">
        <v>459</v>
      </c>
      <c r="B6" s="167"/>
      <c r="C6" s="169"/>
      <c r="D6" s="169"/>
      <c r="E6" s="169"/>
      <c r="F6" s="169"/>
      <c r="G6" s="6"/>
      <c r="H6" s="5"/>
    </row>
    <row r="7" spans="1:10" s="189" customFormat="1" ht="15" customHeight="1" x14ac:dyDescent="0.25">
      <c r="A7" s="271" t="s">
        <v>27</v>
      </c>
      <c r="B7" s="419" t="s">
        <v>136</v>
      </c>
      <c r="C7" s="420"/>
      <c r="D7" s="275">
        <f t="shared" ref="D7:D12" si="0">IF(B7=$B$4,3,0)</f>
        <v>3</v>
      </c>
      <c r="E7" s="275"/>
      <c r="F7" s="275"/>
      <c r="G7" s="277">
        <f t="shared" ref="G7:G12" si="1">D7*(1-E7)*(1-F7)</f>
        <v>3</v>
      </c>
      <c r="H7" s="286" t="s">
        <v>574</v>
      </c>
      <c r="I7" s="190"/>
    </row>
    <row r="8" spans="1:10" s="186" customFormat="1" ht="15" customHeight="1" x14ac:dyDescent="0.25">
      <c r="A8" s="250" t="s">
        <v>28</v>
      </c>
      <c r="B8" s="561" t="s">
        <v>136</v>
      </c>
      <c r="C8" s="559"/>
      <c r="D8" s="246">
        <f t="shared" si="0"/>
        <v>3</v>
      </c>
      <c r="E8" s="246"/>
      <c r="F8" s="246"/>
      <c r="G8" s="513">
        <f t="shared" si="1"/>
        <v>3</v>
      </c>
      <c r="H8" s="421" t="s">
        <v>462</v>
      </c>
    </row>
    <row r="9" spans="1:10" s="190" customFormat="1" ht="15" customHeight="1" x14ac:dyDescent="0.25">
      <c r="A9" s="250" t="s">
        <v>29</v>
      </c>
      <c r="B9" s="559" t="s">
        <v>136</v>
      </c>
      <c r="C9" s="559"/>
      <c r="D9" s="246">
        <f t="shared" si="0"/>
        <v>3</v>
      </c>
      <c r="E9" s="246"/>
      <c r="F9" s="246"/>
      <c r="G9" s="513">
        <f t="shared" si="1"/>
        <v>3</v>
      </c>
      <c r="H9" s="421" t="s">
        <v>624</v>
      </c>
      <c r="J9" s="188"/>
    </row>
    <row r="10" spans="1:10" s="188" customFormat="1" ht="15" customHeight="1" x14ac:dyDescent="0.25">
      <c r="A10" s="250" t="s">
        <v>30</v>
      </c>
      <c r="B10" s="559" t="s">
        <v>136</v>
      </c>
      <c r="C10" s="561"/>
      <c r="D10" s="246">
        <f t="shared" si="0"/>
        <v>3</v>
      </c>
      <c r="E10" s="246"/>
      <c r="F10" s="462"/>
      <c r="G10" s="513">
        <f t="shared" si="1"/>
        <v>3</v>
      </c>
      <c r="H10" s="421" t="s">
        <v>626</v>
      </c>
    </row>
    <row r="11" spans="1:10" s="188" customFormat="1" ht="15" customHeight="1" x14ac:dyDescent="0.25">
      <c r="A11" s="250" t="s">
        <v>31</v>
      </c>
      <c r="B11" s="561" t="s">
        <v>136</v>
      </c>
      <c r="C11" s="561"/>
      <c r="D11" s="246">
        <v>3</v>
      </c>
      <c r="E11" s="246"/>
      <c r="F11" s="246"/>
      <c r="G11" s="513">
        <f t="shared" si="1"/>
        <v>3</v>
      </c>
      <c r="H11" s="580" t="s">
        <v>536</v>
      </c>
      <c r="I11" s="190"/>
    </row>
    <row r="12" spans="1:10" s="186" customFormat="1" ht="15" customHeight="1" x14ac:dyDescent="0.25">
      <c r="A12" s="250" t="s">
        <v>32</v>
      </c>
      <c r="B12" s="559" t="s">
        <v>136</v>
      </c>
      <c r="C12" s="559"/>
      <c r="D12" s="246">
        <f t="shared" si="0"/>
        <v>3</v>
      </c>
      <c r="E12" s="246"/>
      <c r="F12" s="246"/>
      <c r="G12" s="513">
        <f t="shared" si="1"/>
        <v>3</v>
      </c>
      <c r="H12" s="421" t="s">
        <v>630</v>
      </c>
    </row>
    <row r="13" spans="1:10" s="171" customFormat="1" ht="15" hidden="1" customHeight="1" x14ac:dyDescent="0.25">
      <c r="A13" s="178" t="s">
        <v>26</v>
      </c>
      <c r="B13" s="194"/>
      <c r="C13" s="192"/>
      <c r="D13" s="170"/>
      <c r="E13" s="170"/>
      <c r="F13" s="170"/>
      <c r="G13" s="170"/>
      <c r="H13" s="193"/>
    </row>
    <row r="14" spans="1:10" s="189" customFormat="1" ht="15" customHeight="1" x14ac:dyDescent="0.25">
      <c r="A14" s="271" t="s">
        <v>33</v>
      </c>
      <c r="B14" s="420" t="s">
        <v>140</v>
      </c>
      <c r="C14" s="420" t="s">
        <v>215</v>
      </c>
      <c r="D14" s="275">
        <f t="shared" ref="D14:D27" si="2">IF(B14=$B$4,3,0)</f>
        <v>0</v>
      </c>
      <c r="E14" s="275"/>
      <c r="F14" s="275"/>
      <c r="G14" s="277">
        <f t="shared" ref="G14:G27" si="3">D14*(1-E14)*(1-F14)</f>
        <v>0</v>
      </c>
      <c r="H14" s="286" t="s">
        <v>232</v>
      </c>
      <c r="I14" s="190"/>
    </row>
    <row r="15" spans="1:10" s="186" customFormat="1" ht="15" customHeight="1" x14ac:dyDescent="0.25">
      <c r="A15" s="271" t="s">
        <v>34</v>
      </c>
      <c r="B15" s="420" t="s">
        <v>140</v>
      </c>
      <c r="C15" s="420" t="s">
        <v>215</v>
      </c>
      <c r="D15" s="275">
        <f t="shared" si="2"/>
        <v>0</v>
      </c>
      <c r="E15" s="275"/>
      <c r="F15" s="275"/>
      <c r="G15" s="277">
        <f t="shared" si="3"/>
        <v>0</v>
      </c>
      <c r="H15" s="286" t="s">
        <v>238</v>
      </c>
      <c r="I15" s="176"/>
    </row>
    <row r="16" spans="1:10" s="186" customFormat="1" ht="15" customHeight="1" x14ac:dyDescent="0.25">
      <c r="A16" s="271" t="s">
        <v>35</v>
      </c>
      <c r="B16" s="420" t="s">
        <v>136</v>
      </c>
      <c r="C16" s="420"/>
      <c r="D16" s="275">
        <f t="shared" si="2"/>
        <v>3</v>
      </c>
      <c r="E16" s="275"/>
      <c r="F16" s="275"/>
      <c r="G16" s="277">
        <f t="shared" si="3"/>
        <v>3</v>
      </c>
      <c r="H16" s="286" t="s">
        <v>473</v>
      </c>
      <c r="I16" s="176"/>
    </row>
    <row r="17" spans="1:10" s="186" customFormat="1" ht="15" customHeight="1" x14ac:dyDescent="0.25">
      <c r="A17" s="271" t="s">
        <v>36</v>
      </c>
      <c r="B17" s="420" t="s">
        <v>136</v>
      </c>
      <c r="C17" s="420"/>
      <c r="D17" s="275">
        <f t="shared" si="2"/>
        <v>3</v>
      </c>
      <c r="E17" s="275"/>
      <c r="F17" s="275"/>
      <c r="G17" s="553">
        <f t="shared" si="3"/>
        <v>3</v>
      </c>
      <c r="H17" s="286" t="s">
        <v>542</v>
      </c>
      <c r="I17" s="176"/>
    </row>
    <row r="18" spans="1:10" s="186" customFormat="1" ht="15" customHeight="1" x14ac:dyDescent="0.25">
      <c r="A18" s="271" t="s">
        <v>37</v>
      </c>
      <c r="B18" s="419" t="s">
        <v>136</v>
      </c>
      <c r="C18" s="582"/>
      <c r="D18" s="275">
        <f t="shared" si="2"/>
        <v>3</v>
      </c>
      <c r="E18" s="275"/>
      <c r="F18" s="275"/>
      <c r="G18" s="277">
        <f t="shared" si="3"/>
        <v>3</v>
      </c>
      <c r="H18" s="286" t="s">
        <v>636</v>
      </c>
      <c r="I18" s="176"/>
    </row>
    <row r="19" spans="1:10" s="186" customFormat="1" ht="15" customHeight="1" x14ac:dyDescent="0.25">
      <c r="A19" s="271" t="s">
        <v>38</v>
      </c>
      <c r="B19" s="419" t="s">
        <v>136</v>
      </c>
      <c r="C19" s="420"/>
      <c r="D19" s="275">
        <f t="shared" si="2"/>
        <v>3</v>
      </c>
      <c r="E19" s="275"/>
      <c r="F19" s="275"/>
      <c r="G19" s="277">
        <f t="shared" si="3"/>
        <v>3</v>
      </c>
      <c r="H19" s="286" t="s">
        <v>453</v>
      </c>
      <c r="I19" s="190"/>
    </row>
    <row r="20" spans="1:10" s="186" customFormat="1" ht="15" customHeight="1" x14ac:dyDescent="0.25">
      <c r="A20" s="271" t="s">
        <v>39</v>
      </c>
      <c r="B20" s="419" t="s">
        <v>136</v>
      </c>
      <c r="C20" s="420"/>
      <c r="D20" s="275">
        <f t="shared" si="2"/>
        <v>3</v>
      </c>
      <c r="E20" s="275"/>
      <c r="F20" s="275"/>
      <c r="G20" s="277">
        <f>D20*(1-E20)*(1-F20)</f>
        <v>3</v>
      </c>
      <c r="H20" s="286" t="s">
        <v>637</v>
      </c>
      <c r="I20" s="176"/>
    </row>
    <row r="21" spans="1:10" s="186" customFormat="1" ht="15" customHeight="1" x14ac:dyDescent="0.25">
      <c r="A21" s="271" t="s">
        <v>40</v>
      </c>
      <c r="B21" s="420" t="s">
        <v>136</v>
      </c>
      <c r="C21" s="273"/>
      <c r="D21" s="275">
        <f t="shared" si="2"/>
        <v>3</v>
      </c>
      <c r="E21" s="275"/>
      <c r="F21" s="280"/>
      <c r="G21" s="277">
        <f t="shared" si="3"/>
        <v>3</v>
      </c>
      <c r="H21" s="286" t="s">
        <v>638</v>
      </c>
      <c r="I21" s="107"/>
    </row>
    <row r="22" spans="1:10" s="186" customFormat="1" ht="15" customHeight="1" x14ac:dyDescent="0.25">
      <c r="A22" s="271" t="s">
        <v>41</v>
      </c>
      <c r="B22" s="420" t="s">
        <v>136</v>
      </c>
      <c r="C22" s="273"/>
      <c r="D22" s="275">
        <f t="shared" si="2"/>
        <v>3</v>
      </c>
      <c r="E22" s="275"/>
      <c r="F22" s="280"/>
      <c r="G22" s="277">
        <f t="shared" si="3"/>
        <v>3</v>
      </c>
      <c r="H22" s="286" t="s">
        <v>480</v>
      </c>
      <c r="I22" s="107"/>
    </row>
    <row r="23" spans="1:10" s="186" customFormat="1" ht="15" customHeight="1" x14ac:dyDescent="0.25">
      <c r="A23" s="271" t="s">
        <v>42</v>
      </c>
      <c r="B23" s="420" t="s">
        <v>136</v>
      </c>
      <c r="C23" s="273" t="s">
        <v>418</v>
      </c>
      <c r="D23" s="275">
        <f t="shared" si="2"/>
        <v>3</v>
      </c>
      <c r="E23" s="275"/>
      <c r="F23" s="280">
        <v>0.5</v>
      </c>
      <c r="G23" s="277">
        <f t="shared" si="3"/>
        <v>1.5</v>
      </c>
      <c r="H23" s="286" t="s">
        <v>419</v>
      </c>
      <c r="I23" s="107"/>
    </row>
    <row r="24" spans="1:10" s="189" customFormat="1" ht="15" customHeight="1" x14ac:dyDescent="0.25">
      <c r="A24" s="271" t="s">
        <v>43</v>
      </c>
      <c r="B24" s="420" t="s">
        <v>136</v>
      </c>
      <c r="C24" s="420"/>
      <c r="D24" s="275">
        <f t="shared" si="2"/>
        <v>3</v>
      </c>
      <c r="E24" s="275"/>
      <c r="F24" s="280"/>
      <c r="G24" s="277">
        <f t="shared" si="3"/>
        <v>3</v>
      </c>
      <c r="H24" s="286" t="s">
        <v>642</v>
      </c>
      <c r="I24" s="176"/>
    </row>
    <row r="25" spans="1:10" s="186" customFormat="1" ht="15" customHeight="1" x14ac:dyDescent="0.25">
      <c r="A25" s="271" t="s">
        <v>44</v>
      </c>
      <c r="B25" s="420" t="s">
        <v>140</v>
      </c>
      <c r="C25" s="420" t="s">
        <v>215</v>
      </c>
      <c r="D25" s="275">
        <f t="shared" si="2"/>
        <v>0</v>
      </c>
      <c r="E25" s="275"/>
      <c r="F25" s="275"/>
      <c r="G25" s="277">
        <f t="shared" si="3"/>
        <v>0</v>
      </c>
      <c r="H25" s="286" t="s">
        <v>437</v>
      </c>
      <c r="I25" s="163"/>
    </row>
    <row r="26" spans="1:10" s="186" customFormat="1" ht="15" customHeight="1" x14ac:dyDescent="0.25">
      <c r="A26" s="271" t="s">
        <v>45</v>
      </c>
      <c r="B26" s="420" t="s">
        <v>136</v>
      </c>
      <c r="C26" s="420"/>
      <c r="D26" s="275">
        <f t="shared" si="2"/>
        <v>3</v>
      </c>
      <c r="E26" s="275"/>
      <c r="F26" s="280"/>
      <c r="G26" s="277">
        <f t="shared" si="3"/>
        <v>3</v>
      </c>
      <c r="H26" s="286" t="s">
        <v>646</v>
      </c>
      <c r="I26" s="190"/>
    </row>
    <row r="27" spans="1:10" s="186" customFormat="1" ht="15" customHeight="1" x14ac:dyDescent="0.25">
      <c r="A27" s="271" t="s">
        <v>46</v>
      </c>
      <c r="B27" s="420" t="s">
        <v>136</v>
      </c>
      <c r="C27" s="419"/>
      <c r="D27" s="275">
        <f t="shared" si="2"/>
        <v>3</v>
      </c>
      <c r="E27" s="275"/>
      <c r="F27" s="275"/>
      <c r="G27" s="277">
        <f t="shared" si="3"/>
        <v>3</v>
      </c>
      <c r="H27" s="584" t="s">
        <v>334</v>
      </c>
    </row>
    <row r="28" spans="1:10" x14ac:dyDescent="0.25">
      <c r="H28" s="222"/>
      <c r="I28" s="186"/>
      <c r="J28" s="186"/>
    </row>
    <row r="29" spans="1:10" x14ac:dyDescent="0.25">
      <c r="H29" s="222"/>
      <c r="I29" s="186"/>
      <c r="J29" s="186"/>
    </row>
    <row r="30" spans="1:10" x14ac:dyDescent="0.25">
      <c r="H30" s="252"/>
      <c r="I30" s="186"/>
      <c r="J30" s="186"/>
    </row>
    <row r="31" spans="1:10" x14ac:dyDescent="0.25">
      <c r="H31" s="252"/>
      <c r="I31" s="186"/>
      <c r="J31" s="186"/>
    </row>
    <row r="32" spans="1:10" x14ac:dyDescent="0.25">
      <c r="H32" s="252"/>
      <c r="I32" s="186"/>
      <c r="J32" s="186"/>
    </row>
  </sheetData>
  <autoFilter ref="A6:H27"/>
  <mergeCells count="10">
    <mergeCell ref="A1:H1"/>
    <mergeCell ref="A2:H2"/>
    <mergeCell ref="A3:A5"/>
    <mergeCell ref="C3:C5"/>
    <mergeCell ref="D3:G3"/>
    <mergeCell ref="H3:H5"/>
    <mergeCell ref="D4:D5"/>
    <mergeCell ref="E4:E5"/>
    <mergeCell ref="F4:F5"/>
    <mergeCell ref="G4:G5"/>
  </mergeCells>
  <dataValidations count="4">
    <dataValidation type="list" allowBlank="1" showInputMessage="1" showErrorMessage="1" sqref="F11:F12 F7:F9 E7:E27 F14:F20 F25 F27">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10 F21:F24 F26">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6" r:id="rId1" display="http://beldepfin.ru/?page_id=4202"/>
    <hyperlink ref="H17" r:id="rId2"/>
    <hyperlink ref="H22" r:id="rId3"/>
    <hyperlink ref="H25" r:id="rId4"/>
    <hyperlink ref="H7" r:id="rId5"/>
    <hyperlink ref="H8" r:id="rId6"/>
    <hyperlink ref="H9" r:id="rId7"/>
    <hyperlink ref="H10" r:id="rId8"/>
    <hyperlink ref="H11" r:id="rId9"/>
    <hyperlink ref="H14" r:id="rId10"/>
    <hyperlink ref="H15" r:id="rId11"/>
    <hyperlink ref="H16" r:id="rId12"/>
    <hyperlink ref="H18" r:id="rId13"/>
    <hyperlink ref="H19" r:id="rId14"/>
    <hyperlink ref="H20" display="https://sosnogorsk.org/adm/budget/budget/byudzhet-mo-mr-sosnogorsk-na-2024-god/proekty/ ((Материалы к проекту решения Совета муниципального района «Сосногорск» «О бюджете муниципального образования муниципального района «Сосногорск» на 2024 год и плановый"/>
    <hyperlink ref="H21" r:id="rId15"/>
    <hyperlink ref="H23" r:id="rId16"/>
    <hyperlink ref="H26" r:id="rId17"/>
    <hyperlink ref="H27" r:id="rId18"/>
  </hyperlinks>
  <pageMargins left="0.70866141732283472" right="0.70866141732283472" top="0.74803149606299213" bottom="0.74803149606299213" header="0.31496062992125984" footer="0.31496062992125984"/>
  <pageSetup paperSize="9" scale="68" fitToHeight="3" orientation="landscape" r:id="rId19"/>
  <headerFooter>
    <oddFooter>&amp;C&amp;"Times New Roman,обычный"&amp;8Исходные данные и оценка показателя 1.1&amp;R&amp;8&amp;P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9"/>
  <sheetViews>
    <sheetView zoomScale="110" zoomScaleNormal="110" zoomScaleSheetLayoutView="80" workbookViewId="0">
      <selection sqref="A1:H1"/>
    </sheetView>
  </sheetViews>
  <sheetFormatPr defaultColWidth="8.85546875" defaultRowHeight="15" x14ac:dyDescent="0.25"/>
  <cols>
    <col min="1" max="1" width="19.42578125" style="3" customWidth="1"/>
    <col min="2" max="2" width="35.7109375" style="22" customWidth="1"/>
    <col min="3" max="3" width="51.7109375" style="3" customWidth="1"/>
    <col min="4" max="5" width="6.7109375" style="3" customWidth="1"/>
    <col min="6" max="6" width="11.140625" style="3" customWidth="1"/>
    <col min="7" max="7" width="7.28515625" style="4" customWidth="1"/>
    <col min="8" max="8" width="50.42578125" style="2" customWidth="1"/>
    <col min="9" max="9" width="6.85546875" style="105" customWidth="1"/>
    <col min="10" max="16384" width="8.85546875" style="9"/>
  </cols>
  <sheetData>
    <row r="1" spans="1:10" s="1" customFormat="1" ht="18.75" customHeight="1" x14ac:dyDescent="0.2">
      <c r="A1" s="656" t="str">
        <f>"Мониторинг бюджетных данных по вопросу "&amp;Методика!B114</f>
        <v>Мониторинг бюджетных данных по вопросу Публикуются ли в открытом доступе на сайте (портале) МО, предназначенном для публикации бюджетных данных, принятые акты о внесении изменений в Бюджет?</v>
      </c>
      <c r="B1" s="656"/>
      <c r="C1" s="656"/>
      <c r="D1" s="656"/>
      <c r="E1" s="656"/>
      <c r="F1" s="656"/>
      <c r="G1" s="656"/>
      <c r="H1" s="656"/>
      <c r="I1" s="108"/>
    </row>
    <row r="2" spans="1:10" s="1" customFormat="1" ht="40.5" customHeight="1" x14ac:dyDescent="0.2">
      <c r="A2" s="713" t="str">
        <f>Методика!B115</f>
        <v>Для проведения мониторинга бюджетных данных по данному вопросу требуется публикация всех актов о внесении изменений в Бюджет, принятых на момент проведения мониторинга. В случае, если не опубликован хотя бы один акт о внесении изменений в Бюджет из числа принятых, открытость бюджетных данных по данному вопросу принимает значение 0 баллов. В случае, если внесение изменений в Бюджет на момент проведения мониторинга не осуществлялось, открытость бюджетных данных по данному вопросу принимает значение 3 балла.</v>
      </c>
      <c r="B2" s="713"/>
      <c r="C2" s="713"/>
      <c r="D2" s="713"/>
      <c r="E2" s="713"/>
      <c r="F2" s="713"/>
      <c r="G2" s="713"/>
      <c r="H2" s="713"/>
      <c r="I2" s="108"/>
    </row>
    <row r="3" spans="1:10" ht="48" customHeight="1" x14ac:dyDescent="0.25">
      <c r="A3" s="669" t="s">
        <v>86</v>
      </c>
      <c r="B3" s="294" t="str">
        <f>Методика!B114</f>
        <v>Публикуются ли в открытом доступе на сайте (портале) МО, предназначенном для публикации бюджетных данных, принятые акты о внесении изменений в Бюджет?</v>
      </c>
      <c r="C3" s="669" t="s">
        <v>345</v>
      </c>
      <c r="D3" s="670" t="s">
        <v>360</v>
      </c>
      <c r="E3" s="670"/>
      <c r="F3" s="670"/>
      <c r="G3" s="670"/>
      <c r="H3" s="669" t="s">
        <v>193</v>
      </c>
    </row>
    <row r="4" spans="1:10" ht="29.25" customHeight="1" x14ac:dyDescent="0.25">
      <c r="A4" s="672"/>
      <c r="B4" s="20" t="str">
        <f>Методика!B116</f>
        <v>Да, публикуются или внесение изменений в Бюджет не осуществлялось</v>
      </c>
      <c r="C4" s="669"/>
      <c r="D4" s="669" t="s">
        <v>9</v>
      </c>
      <c r="E4" s="669" t="s">
        <v>24</v>
      </c>
      <c r="F4" s="669" t="s">
        <v>19</v>
      </c>
      <c r="G4" s="670" t="s">
        <v>8</v>
      </c>
      <c r="H4" s="673"/>
    </row>
    <row r="5" spans="1:10" ht="29.25" customHeight="1" x14ac:dyDescent="0.25">
      <c r="A5" s="672"/>
      <c r="B5" s="20" t="str">
        <f>Методика!B117</f>
        <v>Нет, не публикуются или публикуются в отдельных случаях</v>
      </c>
      <c r="C5" s="669"/>
      <c r="D5" s="669"/>
      <c r="E5" s="669"/>
      <c r="F5" s="669"/>
      <c r="G5" s="670"/>
      <c r="H5" s="673"/>
    </row>
    <row r="6" spans="1:10" s="13" customFormat="1" ht="21" hidden="1" x14ac:dyDescent="0.25">
      <c r="A6" s="169" t="s">
        <v>459</v>
      </c>
      <c r="B6" s="167"/>
      <c r="C6" s="169"/>
      <c r="D6" s="169"/>
      <c r="E6" s="169"/>
      <c r="F6" s="169"/>
      <c r="G6" s="6"/>
      <c r="H6" s="195"/>
      <c r="I6" s="19"/>
    </row>
    <row r="7" spans="1:10" s="189" customFormat="1" ht="15.75" customHeight="1" x14ac:dyDescent="0.25">
      <c r="A7" s="271" t="s">
        <v>27</v>
      </c>
      <c r="B7" s="419" t="s">
        <v>136</v>
      </c>
      <c r="C7" s="420"/>
      <c r="D7" s="275">
        <f t="shared" ref="D7:D12" si="0">IF(B7=$B$4,3,0)</f>
        <v>3</v>
      </c>
      <c r="E7" s="275"/>
      <c r="F7" s="275"/>
      <c r="G7" s="277">
        <f t="shared" ref="G7:G12" si="1">D7*(1-E7)*(1-F7)</f>
        <v>3</v>
      </c>
      <c r="H7" s="286" t="s">
        <v>531</v>
      </c>
      <c r="I7" s="190"/>
    </row>
    <row r="8" spans="1:10" s="186" customFormat="1" ht="15" customHeight="1" x14ac:dyDescent="0.25">
      <c r="A8" s="250" t="s">
        <v>28</v>
      </c>
      <c r="B8" s="559" t="s">
        <v>136</v>
      </c>
      <c r="C8" s="559"/>
      <c r="D8" s="246">
        <f t="shared" si="0"/>
        <v>3</v>
      </c>
      <c r="E8" s="246"/>
      <c r="F8" s="246"/>
      <c r="G8" s="513">
        <f t="shared" si="1"/>
        <v>3</v>
      </c>
      <c r="H8" s="421" t="s">
        <v>463</v>
      </c>
      <c r="I8" s="190"/>
    </row>
    <row r="9" spans="1:10" s="190" customFormat="1" ht="15" customHeight="1" x14ac:dyDescent="0.25">
      <c r="A9" s="250" t="s">
        <v>29</v>
      </c>
      <c r="B9" s="559" t="s">
        <v>136</v>
      </c>
      <c r="C9" s="559"/>
      <c r="D9" s="246">
        <f t="shared" si="0"/>
        <v>3</v>
      </c>
      <c r="E9" s="246"/>
      <c r="F9" s="246"/>
      <c r="G9" s="513">
        <f t="shared" si="1"/>
        <v>3</v>
      </c>
      <c r="H9" s="421" t="s">
        <v>625</v>
      </c>
    </row>
    <row r="10" spans="1:10" s="188" customFormat="1" ht="15" customHeight="1" x14ac:dyDescent="0.25">
      <c r="A10" s="250" t="s">
        <v>30</v>
      </c>
      <c r="B10" s="559" t="s">
        <v>136</v>
      </c>
      <c r="C10" s="561"/>
      <c r="D10" s="246">
        <f t="shared" si="0"/>
        <v>3</v>
      </c>
      <c r="E10" s="462"/>
      <c r="F10" s="246"/>
      <c r="G10" s="513">
        <f t="shared" si="1"/>
        <v>3</v>
      </c>
      <c r="H10" s="421" t="s">
        <v>626</v>
      </c>
    </row>
    <row r="11" spans="1:10" s="188" customFormat="1" ht="15" customHeight="1" x14ac:dyDescent="0.25">
      <c r="A11" s="250" t="s">
        <v>31</v>
      </c>
      <c r="B11" s="561" t="s">
        <v>136</v>
      </c>
      <c r="C11" s="561"/>
      <c r="D11" s="246">
        <f t="shared" si="0"/>
        <v>3</v>
      </c>
      <c r="E11" s="246"/>
      <c r="F11" s="246"/>
      <c r="G11" s="513">
        <f t="shared" si="1"/>
        <v>3</v>
      </c>
      <c r="H11" s="580" t="s">
        <v>536</v>
      </c>
      <c r="I11" s="190"/>
    </row>
    <row r="12" spans="1:10" s="186" customFormat="1" ht="15" customHeight="1" x14ac:dyDescent="0.25">
      <c r="A12" s="250" t="s">
        <v>32</v>
      </c>
      <c r="B12" s="559" t="s">
        <v>136</v>
      </c>
      <c r="C12" s="559"/>
      <c r="D12" s="246">
        <f t="shared" si="0"/>
        <v>3</v>
      </c>
      <c r="E12" s="246"/>
      <c r="F12" s="246"/>
      <c r="G12" s="513">
        <f t="shared" si="1"/>
        <v>3</v>
      </c>
      <c r="H12" s="421" t="s">
        <v>628</v>
      </c>
      <c r="I12" s="190"/>
    </row>
    <row r="13" spans="1:10" s="171" customFormat="1" ht="15" hidden="1" customHeight="1" x14ac:dyDescent="0.25">
      <c r="A13" s="178" t="s">
        <v>26</v>
      </c>
      <c r="B13" s="194"/>
      <c r="C13" s="192"/>
      <c r="D13" s="170"/>
      <c r="E13" s="170"/>
      <c r="F13" s="170"/>
      <c r="G13" s="170"/>
      <c r="H13" s="193"/>
      <c r="I13" s="176"/>
    </row>
    <row r="14" spans="1:10" s="189" customFormat="1" ht="15" customHeight="1" x14ac:dyDescent="0.25">
      <c r="A14" s="271" t="s">
        <v>33</v>
      </c>
      <c r="B14" s="420" t="s">
        <v>136</v>
      </c>
      <c r="C14" s="581"/>
      <c r="D14" s="275">
        <f t="shared" ref="D14:D27" si="2">IF(B14=$B$4,3,0)</f>
        <v>3</v>
      </c>
      <c r="E14" s="275"/>
      <c r="F14" s="275"/>
      <c r="G14" s="277">
        <f t="shared" ref="G14:G27" si="3">D14*(1-E14)*(1-F14)</f>
        <v>3</v>
      </c>
      <c r="H14" s="421" t="s">
        <v>538</v>
      </c>
      <c r="I14" s="190"/>
    </row>
    <row r="15" spans="1:10" s="186" customFormat="1" ht="15" customHeight="1" x14ac:dyDescent="0.25">
      <c r="A15" s="271" t="s">
        <v>34</v>
      </c>
      <c r="B15" s="420" t="s">
        <v>136</v>
      </c>
      <c r="C15" s="420"/>
      <c r="D15" s="275">
        <f t="shared" si="2"/>
        <v>3</v>
      </c>
      <c r="E15" s="275"/>
      <c r="F15" s="275"/>
      <c r="G15" s="277">
        <f t="shared" si="3"/>
        <v>3</v>
      </c>
      <c r="H15" s="286" t="s">
        <v>234</v>
      </c>
      <c r="I15" s="176"/>
      <c r="J15" s="162"/>
    </row>
    <row r="16" spans="1:10" s="186" customFormat="1" ht="15" customHeight="1" x14ac:dyDescent="0.25">
      <c r="A16" s="271" t="s">
        <v>35</v>
      </c>
      <c r="B16" s="420" t="s">
        <v>142</v>
      </c>
      <c r="C16" s="420" t="s">
        <v>634</v>
      </c>
      <c r="D16" s="275">
        <f t="shared" si="2"/>
        <v>0</v>
      </c>
      <c r="E16" s="275"/>
      <c r="F16" s="275"/>
      <c r="G16" s="277">
        <f t="shared" si="3"/>
        <v>0</v>
      </c>
      <c r="H16" s="286" t="s">
        <v>541</v>
      </c>
      <c r="I16" s="176"/>
    </row>
    <row r="17" spans="1:11" s="186" customFormat="1" ht="15" customHeight="1" x14ac:dyDescent="0.25">
      <c r="A17" s="271" t="s">
        <v>36</v>
      </c>
      <c r="B17" s="420" t="s">
        <v>136</v>
      </c>
      <c r="C17" s="420"/>
      <c r="D17" s="275">
        <f t="shared" si="2"/>
        <v>3</v>
      </c>
      <c r="E17" s="275"/>
      <c r="F17" s="275"/>
      <c r="G17" s="277">
        <f t="shared" si="3"/>
        <v>3</v>
      </c>
      <c r="H17" s="286" t="s">
        <v>542</v>
      </c>
      <c r="I17" s="176"/>
    </row>
    <row r="18" spans="1:11" s="186" customFormat="1" ht="15" customHeight="1" x14ac:dyDescent="0.25">
      <c r="A18" s="271" t="s">
        <v>37</v>
      </c>
      <c r="B18" s="420" t="s">
        <v>136</v>
      </c>
      <c r="C18" s="420"/>
      <c r="D18" s="275">
        <f t="shared" si="2"/>
        <v>3</v>
      </c>
      <c r="E18" s="275"/>
      <c r="F18" s="275"/>
      <c r="G18" s="277">
        <f t="shared" si="3"/>
        <v>3</v>
      </c>
      <c r="H18" s="286" t="s">
        <v>636</v>
      </c>
      <c r="I18" s="176"/>
    </row>
    <row r="19" spans="1:11" s="186" customFormat="1" ht="15" customHeight="1" x14ac:dyDescent="0.25">
      <c r="A19" s="271" t="s">
        <v>38</v>
      </c>
      <c r="B19" s="420" t="s">
        <v>136</v>
      </c>
      <c r="C19" s="420"/>
      <c r="D19" s="275">
        <f t="shared" si="2"/>
        <v>3</v>
      </c>
      <c r="E19" s="275"/>
      <c r="F19" s="275"/>
      <c r="G19" s="277">
        <f t="shared" si="3"/>
        <v>3</v>
      </c>
      <c r="H19" s="286" t="s">
        <v>417</v>
      </c>
      <c r="I19" s="298"/>
      <c r="J19" s="162"/>
    </row>
    <row r="20" spans="1:11" s="186" customFormat="1" ht="15" customHeight="1" x14ac:dyDescent="0.25">
      <c r="A20" s="271" t="s">
        <v>39</v>
      </c>
      <c r="B20" s="420" t="s">
        <v>136</v>
      </c>
      <c r="C20" s="420"/>
      <c r="D20" s="275">
        <f t="shared" si="2"/>
        <v>3</v>
      </c>
      <c r="E20" s="275"/>
      <c r="F20" s="275"/>
      <c r="G20" s="277">
        <f t="shared" si="3"/>
        <v>3</v>
      </c>
      <c r="H20" s="286" t="s">
        <v>528</v>
      </c>
      <c r="I20" s="176"/>
    </row>
    <row r="21" spans="1:11" s="186" customFormat="1" ht="15" customHeight="1" x14ac:dyDescent="0.25">
      <c r="A21" s="271" t="s">
        <v>40</v>
      </c>
      <c r="B21" s="420" t="s">
        <v>136</v>
      </c>
      <c r="C21" s="273"/>
      <c r="D21" s="275">
        <f t="shared" si="2"/>
        <v>3</v>
      </c>
      <c r="E21" s="280"/>
      <c r="F21" s="280"/>
      <c r="G21" s="277">
        <f t="shared" si="3"/>
        <v>3</v>
      </c>
      <c r="H21" s="286" t="s">
        <v>638</v>
      </c>
      <c r="I21" s="176"/>
    </row>
    <row r="22" spans="1:11" s="186" customFormat="1" ht="15" customHeight="1" x14ac:dyDescent="0.25">
      <c r="A22" s="271" t="s">
        <v>41</v>
      </c>
      <c r="B22" s="420" t="s">
        <v>136</v>
      </c>
      <c r="C22" s="420"/>
      <c r="D22" s="275">
        <f t="shared" si="2"/>
        <v>3</v>
      </c>
      <c r="E22" s="275"/>
      <c r="F22" s="280"/>
      <c r="G22" s="277">
        <f t="shared" si="3"/>
        <v>3</v>
      </c>
      <c r="H22" s="286" t="s">
        <v>640</v>
      </c>
      <c r="I22" s="176"/>
    </row>
    <row r="23" spans="1:11" s="186" customFormat="1" ht="15" customHeight="1" x14ac:dyDescent="0.25">
      <c r="A23" s="271" t="s">
        <v>42</v>
      </c>
      <c r="B23" s="420" t="s">
        <v>136</v>
      </c>
      <c r="C23" s="273" t="s">
        <v>418</v>
      </c>
      <c r="D23" s="275">
        <f t="shared" si="2"/>
        <v>3</v>
      </c>
      <c r="E23" s="275"/>
      <c r="F23" s="280">
        <v>0.5</v>
      </c>
      <c r="G23" s="277">
        <f t="shared" si="3"/>
        <v>1.5</v>
      </c>
      <c r="H23" s="286" t="s">
        <v>419</v>
      </c>
      <c r="I23" s="176"/>
    </row>
    <row r="24" spans="1:11" s="189" customFormat="1" ht="15" customHeight="1" x14ac:dyDescent="0.25">
      <c r="A24" s="271" t="s">
        <v>43</v>
      </c>
      <c r="B24" s="420" t="s">
        <v>136</v>
      </c>
      <c r="C24" s="420"/>
      <c r="D24" s="275">
        <f t="shared" si="2"/>
        <v>3</v>
      </c>
      <c r="E24" s="275"/>
      <c r="F24" s="280"/>
      <c r="G24" s="277">
        <f t="shared" si="3"/>
        <v>3</v>
      </c>
      <c r="H24" s="286" t="s">
        <v>643</v>
      </c>
      <c r="I24" s="216"/>
    </row>
    <row r="25" spans="1:11" s="186" customFormat="1" ht="15" customHeight="1" x14ac:dyDescent="0.25">
      <c r="A25" s="271" t="s">
        <v>44</v>
      </c>
      <c r="B25" s="420" t="s">
        <v>136</v>
      </c>
      <c r="C25" s="420"/>
      <c r="D25" s="275">
        <f t="shared" si="2"/>
        <v>3</v>
      </c>
      <c r="E25" s="275"/>
      <c r="F25" s="280"/>
      <c r="G25" s="277">
        <f t="shared" si="3"/>
        <v>3</v>
      </c>
      <c r="H25" s="286" t="s">
        <v>420</v>
      </c>
      <c r="I25" s="176"/>
    </row>
    <row r="26" spans="1:11" s="186" customFormat="1" ht="15" customHeight="1" x14ac:dyDescent="0.25">
      <c r="A26" s="271" t="s">
        <v>45</v>
      </c>
      <c r="B26" s="420" t="s">
        <v>136</v>
      </c>
      <c r="C26" s="420"/>
      <c r="D26" s="275">
        <f t="shared" si="2"/>
        <v>3</v>
      </c>
      <c r="E26" s="275"/>
      <c r="F26" s="280"/>
      <c r="G26" s="277">
        <f t="shared" si="3"/>
        <v>3</v>
      </c>
      <c r="H26" s="286" t="s">
        <v>456</v>
      </c>
      <c r="I26" s="190"/>
    </row>
    <row r="27" spans="1:11" s="186" customFormat="1" ht="15" customHeight="1" x14ac:dyDescent="0.25">
      <c r="A27" s="271" t="s">
        <v>46</v>
      </c>
      <c r="B27" s="420" t="s">
        <v>136</v>
      </c>
      <c r="C27" s="420"/>
      <c r="D27" s="275">
        <f t="shared" si="2"/>
        <v>3</v>
      </c>
      <c r="E27" s="275"/>
      <c r="F27" s="275"/>
      <c r="G27" s="277">
        <f t="shared" si="3"/>
        <v>3</v>
      </c>
      <c r="H27" s="286" t="s">
        <v>421</v>
      </c>
      <c r="I27" s="176"/>
    </row>
    <row r="28" spans="1:11" x14ac:dyDescent="0.25">
      <c r="H28" s="585"/>
      <c r="I28" s="190"/>
      <c r="J28" s="186"/>
      <c r="K28" s="186"/>
    </row>
    <row r="29" spans="1:11" x14ac:dyDescent="0.25">
      <c r="H29" s="585"/>
      <c r="I29" s="190"/>
      <c r="J29" s="186"/>
      <c r="K29" s="186"/>
    </row>
  </sheetData>
  <autoFilter ref="A6:H27"/>
  <mergeCells count="10">
    <mergeCell ref="A1:H1"/>
    <mergeCell ref="A2:H2"/>
    <mergeCell ref="A3:A5"/>
    <mergeCell ref="C3:C5"/>
    <mergeCell ref="D3:G3"/>
    <mergeCell ref="H3:H5"/>
    <mergeCell ref="D4:D5"/>
    <mergeCell ref="E4:E5"/>
    <mergeCell ref="F4:F5"/>
    <mergeCell ref="G4:G5"/>
  </mergeCells>
  <dataValidations count="4">
    <dataValidation type="list" allowBlank="1" showInputMessage="1" showErrorMessage="1" sqref="F27 E11:E12 E22:E27 E14:F20 F7:F12 E7:E9">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21:F26 E10 E21">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6" r:id="rId1" display="http://beldepfin.ru/?page_id=4202"/>
    <hyperlink ref="H22" r:id="rId2"/>
    <hyperlink ref="H25" r:id="rId3"/>
    <hyperlink ref="H16" r:id="rId4"/>
    <hyperlink ref="H7" r:id="rId5"/>
    <hyperlink ref="H8" r:id="rId6"/>
    <hyperlink ref="H9" r:id="rId7"/>
    <hyperlink ref="H10" r:id="rId8"/>
    <hyperlink ref="H11" r:id="rId9"/>
    <hyperlink ref="H14" r:id="rId10"/>
    <hyperlink ref="H15" r:id="rId11"/>
    <hyperlink ref="H17" r:id="rId12"/>
    <hyperlink ref="H18" r:id="rId13"/>
    <hyperlink ref="H19" r:id="rId14"/>
    <hyperlink ref="H20" r:id="rId15"/>
    <hyperlink ref="H21" r:id="rId16"/>
    <hyperlink ref="H23" r:id="rId17"/>
    <hyperlink ref="H26" r:id="rId18"/>
    <hyperlink ref="H27" r:id="rId19"/>
  </hyperlinks>
  <pageMargins left="0.70866141732283472" right="0.70866141732283472" top="0.74803149606299213" bottom="0.74803149606299213" header="0.31496062992125984" footer="0.31496062992125984"/>
  <pageSetup paperSize="9" scale="69" fitToHeight="3" orientation="landscape" r:id="rId20"/>
  <headerFooter>
    <oddFooter>&amp;C&amp;"Times New Roman,обычный"&amp;8Исходные данные и оценка показателя 1.1&amp;R&amp;8&amp;P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30"/>
  <sheetViews>
    <sheetView zoomScale="110" zoomScaleNormal="110" zoomScaleSheetLayoutView="80" workbookViewId="0">
      <selection sqref="A1:H1"/>
    </sheetView>
  </sheetViews>
  <sheetFormatPr defaultColWidth="8.85546875" defaultRowHeight="15" x14ac:dyDescent="0.25"/>
  <cols>
    <col min="1" max="1" width="19.42578125" style="3" customWidth="1"/>
    <col min="2" max="2" width="54.7109375" style="22" customWidth="1"/>
    <col min="3" max="3" width="45.28515625" style="3" customWidth="1"/>
    <col min="4" max="5" width="9.140625" style="3" customWidth="1"/>
    <col min="6" max="6" width="11.42578125" style="9" customWidth="1"/>
    <col min="7" max="8" width="8.85546875" style="9"/>
    <col min="9" max="9" width="8.85546875" style="105"/>
    <col min="10" max="16384" width="8.85546875" style="9"/>
  </cols>
  <sheetData>
    <row r="1" spans="1:10" s="1" customFormat="1" ht="25.5" customHeight="1" x14ac:dyDescent="0.25">
      <c r="A1" s="693" t="str">
        <f>"Мониторинг бюджетных данных по вопросу "&amp;Методика!B118</f>
        <v>Мониторинг бюджетных данных по вопросу 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B1" s="693"/>
      <c r="C1" s="693"/>
      <c r="D1" s="693"/>
      <c r="E1" s="714"/>
      <c r="F1" s="714"/>
      <c r="G1" s="714"/>
      <c r="H1" s="714"/>
      <c r="I1" s="108"/>
    </row>
    <row r="2" spans="1:10" s="1" customFormat="1" ht="74.25" customHeight="1" x14ac:dyDescent="0.25">
      <c r="A2" s="715" t="str">
        <f>Методика!B119</f>
        <v>В целях проведения мониторинга бюджетных данных по данному вопросу учитывается публикация актуализированной версии Бюджета с учётом всех принятых на дату проведения мониторинга изменений в бюджет. В случае, если внесение изменений в Бюджет на момент проведения мониторинга не осуществлялось, в целях проведения мониторинга бюджетных данных по данному вопросу учитывается публикация принятого Бюджета.
Учитывается публикация актуализированной версии Бюджета со всеми приложениями, публикация отдельных составляющих в целях оценки бюджетных данных по данному вопросу не учитывается.
Для максимальной оценки бюджетных данных требуется публикация актуализированной версии Бюджета в структурированном виде.
В случае, если на момент проведения мониторинга актуализированная версия Бюджета с учётом всех изменений, внесённых в Бюджет, не опубликована, открытость бюджетных данных по данному вопросу принимает значение 0 баллов.</v>
      </c>
      <c r="B2" s="716"/>
      <c r="C2" s="716"/>
      <c r="D2" s="716"/>
      <c r="E2" s="714"/>
      <c r="F2" s="714"/>
      <c r="G2" s="714"/>
      <c r="H2" s="714"/>
      <c r="I2" s="108"/>
    </row>
    <row r="3" spans="1:10" ht="33.75" customHeight="1" x14ac:dyDescent="0.25">
      <c r="A3" s="669" t="s">
        <v>86</v>
      </c>
      <c r="B3" s="149" t="str">
        <f>Методика!B118</f>
        <v>Публикуются ли в открытом доступе на сайте (портале) МО, предназначенном для публикации информации о бюджетных данных, актуализированные версии Бюджета с учётом внесённых изменений?</v>
      </c>
      <c r="C3" s="669" t="s">
        <v>345</v>
      </c>
      <c r="D3" s="670" t="s">
        <v>361</v>
      </c>
      <c r="E3" s="717"/>
      <c r="F3" s="717"/>
      <c r="G3" s="717"/>
      <c r="H3" s="669" t="s">
        <v>193</v>
      </c>
    </row>
    <row r="4" spans="1:10" ht="25.5" customHeight="1" x14ac:dyDescent="0.25">
      <c r="A4" s="672"/>
      <c r="B4" s="109" t="str">
        <f>Методика!B120</f>
        <v>Да, опубликована актуализированная версия Бюджета с учетом всех принятых изменений в Бюджет в структурированном виде</v>
      </c>
      <c r="C4" s="669"/>
      <c r="D4" s="669" t="s">
        <v>9</v>
      </c>
      <c r="E4" s="669" t="s">
        <v>24</v>
      </c>
      <c r="F4" s="669" t="s">
        <v>19</v>
      </c>
      <c r="G4" s="670" t="s">
        <v>8</v>
      </c>
      <c r="H4" s="717"/>
    </row>
    <row r="5" spans="1:10" ht="24.75" customHeight="1" x14ac:dyDescent="0.25">
      <c r="A5" s="672"/>
      <c r="B5" s="109" t="str">
        <f>Методика!B121</f>
        <v>Да, опубликована актуализированная версия Бюджета с учетом всех принятых изменений в Бюджет, но не в структурированном виде</v>
      </c>
      <c r="C5" s="669"/>
      <c r="D5" s="669"/>
      <c r="E5" s="686"/>
      <c r="F5" s="717"/>
      <c r="G5" s="717"/>
      <c r="H5" s="717"/>
    </row>
    <row r="6" spans="1:10" ht="48" customHeight="1" x14ac:dyDescent="0.25">
      <c r="A6" s="672"/>
      <c r="B6" s="109" t="str">
        <f>Методика!B122</f>
        <v>Нет, актуализированная версия Бюджета не публикуется или актуализация Бюджета носит несистемный характер (публикуются актуализированные версии Бюджета с учетом отдельных изменений в Бюджет)</v>
      </c>
      <c r="C6" s="669"/>
      <c r="D6" s="669"/>
      <c r="E6" s="686"/>
      <c r="F6" s="717"/>
      <c r="G6" s="717"/>
      <c r="H6" s="717"/>
    </row>
    <row r="7" spans="1:10" s="13" customFormat="1" ht="21" hidden="1" x14ac:dyDescent="0.25">
      <c r="A7" s="169" t="s">
        <v>459</v>
      </c>
      <c r="B7" s="167"/>
      <c r="C7" s="169"/>
      <c r="D7" s="169"/>
      <c r="E7" s="169"/>
      <c r="F7" s="169"/>
      <c r="G7" s="6"/>
      <c r="H7" s="5"/>
      <c r="I7" s="19"/>
    </row>
    <row r="8" spans="1:10" s="189" customFormat="1" ht="15.75" customHeight="1" x14ac:dyDescent="0.25">
      <c r="A8" s="271" t="s">
        <v>27</v>
      </c>
      <c r="B8" s="419" t="s">
        <v>194</v>
      </c>
      <c r="C8" s="420"/>
      <c r="D8" s="275">
        <f t="shared" ref="D8:D13" si="0">IF(B8=$B$4,3,IF(B8=$B$5,2,IF(B8=$B$6,0,0)))</f>
        <v>3</v>
      </c>
      <c r="E8" s="275"/>
      <c r="F8" s="275"/>
      <c r="G8" s="277">
        <f t="shared" ref="G8:G13" si="1">D8*(1-E8)*(1-F8)</f>
        <v>3</v>
      </c>
      <c r="H8" s="511" t="s">
        <v>531</v>
      </c>
      <c r="I8" s="188"/>
    </row>
    <row r="9" spans="1:10" s="186" customFormat="1" ht="15" customHeight="1" x14ac:dyDescent="0.25">
      <c r="A9" s="250" t="s">
        <v>28</v>
      </c>
      <c r="B9" s="561" t="s">
        <v>194</v>
      </c>
      <c r="C9" s="559"/>
      <c r="D9" s="246">
        <f t="shared" si="0"/>
        <v>3</v>
      </c>
      <c r="E9" s="246"/>
      <c r="F9" s="246"/>
      <c r="G9" s="513">
        <f t="shared" si="1"/>
        <v>3</v>
      </c>
      <c r="H9" s="421" t="s">
        <v>464</v>
      </c>
      <c r="I9" s="190"/>
    </row>
    <row r="10" spans="1:10" s="190" customFormat="1" ht="15" customHeight="1" x14ac:dyDescent="0.25">
      <c r="A10" s="250" t="s">
        <v>29</v>
      </c>
      <c r="B10" s="561" t="s">
        <v>194</v>
      </c>
      <c r="C10" s="559"/>
      <c r="D10" s="246">
        <f t="shared" si="0"/>
        <v>3</v>
      </c>
      <c r="E10" s="246"/>
      <c r="F10" s="246"/>
      <c r="G10" s="513">
        <f t="shared" si="1"/>
        <v>3</v>
      </c>
      <c r="H10" s="421" t="s">
        <v>625</v>
      </c>
    </row>
    <row r="11" spans="1:10" s="188" customFormat="1" ht="15" customHeight="1" x14ac:dyDescent="0.25">
      <c r="A11" s="250" t="s">
        <v>30</v>
      </c>
      <c r="B11" s="562" t="s">
        <v>194</v>
      </c>
      <c r="C11" s="561"/>
      <c r="D11" s="246">
        <f t="shared" si="0"/>
        <v>3</v>
      </c>
      <c r="E11" s="246"/>
      <c r="F11" s="576"/>
      <c r="G11" s="579">
        <f t="shared" si="1"/>
        <v>3</v>
      </c>
      <c r="H11" s="421" t="s">
        <v>626</v>
      </c>
    </row>
    <row r="12" spans="1:10" s="188" customFormat="1" ht="15" customHeight="1" x14ac:dyDescent="0.25">
      <c r="A12" s="250" t="s">
        <v>31</v>
      </c>
      <c r="B12" s="562" t="s">
        <v>194</v>
      </c>
      <c r="C12" s="561"/>
      <c r="D12" s="246">
        <f t="shared" si="0"/>
        <v>3</v>
      </c>
      <c r="E12" s="246"/>
      <c r="F12" s="246"/>
      <c r="G12" s="513">
        <f t="shared" si="1"/>
        <v>3</v>
      </c>
      <c r="H12" s="577" t="s">
        <v>536</v>
      </c>
      <c r="J12" s="223"/>
    </row>
    <row r="13" spans="1:10" s="186" customFormat="1" ht="15" customHeight="1" x14ac:dyDescent="0.25">
      <c r="A13" s="250" t="s">
        <v>32</v>
      </c>
      <c r="B13" s="561" t="s">
        <v>194</v>
      </c>
      <c r="C13" s="559"/>
      <c r="D13" s="246">
        <f t="shared" si="0"/>
        <v>3</v>
      </c>
      <c r="E13" s="246"/>
      <c r="F13" s="246"/>
      <c r="G13" s="513">
        <f t="shared" si="1"/>
        <v>3</v>
      </c>
      <c r="H13" s="421" t="s">
        <v>627</v>
      </c>
      <c r="I13" s="190"/>
    </row>
    <row r="14" spans="1:10" s="171" customFormat="1" ht="15" hidden="1" customHeight="1" x14ac:dyDescent="0.25">
      <c r="A14" s="178" t="s">
        <v>26</v>
      </c>
      <c r="B14" s="194"/>
      <c r="C14" s="192"/>
      <c r="D14" s="173"/>
      <c r="E14" s="173"/>
      <c r="F14" s="170"/>
      <c r="G14" s="170"/>
      <c r="H14" s="193"/>
      <c r="I14" s="176"/>
    </row>
    <row r="15" spans="1:10" s="189" customFormat="1" ht="15" customHeight="1" x14ac:dyDescent="0.25">
      <c r="A15" s="271" t="s">
        <v>33</v>
      </c>
      <c r="B15" s="419" t="s">
        <v>195</v>
      </c>
      <c r="C15" s="420" t="s">
        <v>631</v>
      </c>
      <c r="D15" s="275">
        <f t="shared" ref="D15:D28" si="2">IF(B15=$B$4,3,IF(B15=$B$5,2,IF(B15=$B$6,0,0)))</f>
        <v>0</v>
      </c>
      <c r="E15" s="275"/>
      <c r="F15" s="275"/>
      <c r="G15" s="277">
        <f t="shared" ref="G15:G28" si="3">D15*(1-E15)*(1-F15)</f>
        <v>0</v>
      </c>
      <c r="H15" s="286" t="s">
        <v>538</v>
      </c>
      <c r="I15" s="190"/>
    </row>
    <row r="16" spans="1:10" s="186" customFormat="1" ht="15" customHeight="1" x14ac:dyDescent="0.25">
      <c r="A16" s="271" t="s">
        <v>34</v>
      </c>
      <c r="B16" s="419" t="s">
        <v>194</v>
      </c>
      <c r="C16" s="420"/>
      <c r="D16" s="275">
        <f t="shared" si="2"/>
        <v>3</v>
      </c>
      <c r="E16" s="275"/>
      <c r="F16" s="275"/>
      <c r="G16" s="277">
        <f t="shared" si="3"/>
        <v>3</v>
      </c>
      <c r="H16" s="286" t="s">
        <v>234</v>
      </c>
      <c r="I16" s="176"/>
    </row>
    <row r="17" spans="1:9" s="186" customFormat="1" ht="15" customHeight="1" x14ac:dyDescent="0.25">
      <c r="A17" s="271" t="s">
        <v>35</v>
      </c>
      <c r="B17" s="420" t="s">
        <v>195</v>
      </c>
      <c r="C17" s="420" t="s">
        <v>635</v>
      </c>
      <c r="D17" s="275">
        <f t="shared" si="2"/>
        <v>0</v>
      </c>
      <c r="E17" s="275"/>
      <c r="F17" s="275"/>
      <c r="G17" s="277">
        <f t="shared" si="3"/>
        <v>0</v>
      </c>
      <c r="H17" s="286" t="s">
        <v>474</v>
      </c>
      <c r="I17" s="176"/>
    </row>
    <row r="18" spans="1:9" s="186" customFormat="1" ht="15" customHeight="1" x14ac:dyDescent="0.25">
      <c r="A18" s="271" t="s">
        <v>36</v>
      </c>
      <c r="B18" s="420" t="s">
        <v>194</v>
      </c>
      <c r="C18" s="420"/>
      <c r="D18" s="275">
        <f t="shared" si="2"/>
        <v>3</v>
      </c>
      <c r="E18" s="275"/>
      <c r="F18" s="275"/>
      <c r="G18" s="277">
        <f t="shared" si="3"/>
        <v>3</v>
      </c>
      <c r="H18" s="286" t="s">
        <v>542</v>
      </c>
      <c r="I18" s="176"/>
    </row>
    <row r="19" spans="1:9" s="186" customFormat="1" ht="15" customHeight="1" x14ac:dyDescent="0.25">
      <c r="A19" s="271" t="s">
        <v>37</v>
      </c>
      <c r="B19" s="420" t="s">
        <v>194</v>
      </c>
      <c r="C19" s="420"/>
      <c r="D19" s="275">
        <f t="shared" si="2"/>
        <v>3</v>
      </c>
      <c r="E19" s="275"/>
      <c r="F19" s="417"/>
      <c r="G19" s="277">
        <f t="shared" si="3"/>
        <v>3</v>
      </c>
      <c r="H19" s="286" t="s">
        <v>636</v>
      </c>
      <c r="I19" s="176"/>
    </row>
    <row r="20" spans="1:9" s="186" customFormat="1" ht="15" customHeight="1" x14ac:dyDescent="0.25">
      <c r="A20" s="271" t="s">
        <v>38</v>
      </c>
      <c r="B20" s="420" t="s">
        <v>194</v>
      </c>
      <c r="C20" s="420"/>
      <c r="D20" s="275">
        <f t="shared" si="2"/>
        <v>3</v>
      </c>
      <c r="E20" s="275"/>
      <c r="F20" s="275"/>
      <c r="G20" s="277">
        <f t="shared" si="3"/>
        <v>3</v>
      </c>
      <c r="H20" s="286" t="s">
        <v>476</v>
      </c>
      <c r="I20" s="176"/>
    </row>
    <row r="21" spans="1:9" s="186" customFormat="1" ht="15" customHeight="1" x14ac:dyDescent="0.25">
      <c r="A21" s="271" t="s">
        <v>39</v>
      </c>
      <c r="B21" s="420" t="s">
        <v>194</v>
      </c>
      <c r="C21" s="420"/>
      <c r="D21" s="275">
        <f t="shared" si="2"/>
        <v>3</v>
      </c>
      <c r="E21" s="275"/>
      <c r="F21" s="275"/>
      <c r="G21" s="277">
        <f t="shared" si="3"/>
        <v>3</v>
      </c>
      <c r="H21" s="286" t="s">
        <v>528</v>
      </c>
      <c r="I21" s="176"/>
    </row>
    <row r="22" spans="1:9" s="186" customFormat="1" ht="15" customHeight="1" x14ac:dyDescent="0.25">
      <c r="A22" s="271" t="s">
        <v>40</v>
      </c>
      <c r="B22" s="420" t="s">
        <v>195</v>
      </c>
      <c r="C22" s="274" t="s">
        <v>639</v>
      </c>
      <c r="D22" s="275">
        <f t="shared" si="2"/>
        <v>0</v>
      </c>
      <c r="E22" s="275"/>
      <c r="F22" s="280"/>
      <c r="G22" s="277">
        <f t="shared" si="3"/>
        <v>0</v>
      </c>
      <c r="H22" s="286" t="s">
        <v>638</v>
      </c>
      <c r="I22" s="176"/>
    </row>
    <row r="23" spans="1:9" s="186" customFormat="1" ht="15" customHeight="1" x14ac:dyDescent="0.25">
      <c r="A23" s="271" t="s">
        <v>41</v>
      </c>
      <c r="B23" s="420" t="s">
        <v>195</v>
      </c>
      <c r="C23" s="420" t="s">
        <v>641</v>
      </c>
      <c r="D23" s="275">
        <f t="shared" si="2"/>
        <v>0</v>
      </c>
      <c r="E23" s="275"/>
      <c r="F23" s="280"/>
      <c r="G23" s="277">
        <f t="shared" si="3"/>
        <v>0</v>
      </c>
      <c r="H23" s="286" t="s">
        <v>640</v>
      </c>
      <c r="I23" s="176"/>
    </row>
    <row r="24" spans="1:9" s="186" customFormat="1" ht="15" customHeight="1" x14ac:dyDescent="0.25">
      <c r="A24" s="271" t="s">
        <v>42</v>
      </c>
      <c r="B24" s="420" t="s">
        <v>194</v>
      </c>
      <c r="C24" s="273" t="s">
        <v>418</v>
      </c>
      <c r="D24" s="275">
        <f t="shared" si="2"/>
        <v>3</v>
      </c>
      <c r="E24" s="275"/>
      <c r="F24" s="280">
        <v>0.5</v>
      </c>
      <c r="G24" s="277">
        <f t="shared" si="3"/>
        <v>1.5</v>
      </c>
      <c r="H24" s="286" t="s">
        <v>481</v>
      </c>
      <c r="I24" s="176"/>
    </row>
    <row r="25" spans="1:9" s="189" customFormat="1" ht="15" customHeight="1" x14ac:dyDescent="0.25">
      <c r="A25" s="271" t="s">
        <v>43</v>
      </c>
      <c r="B25" s="420" t="s">
        <v>195</v>
      </c>
      <c r="C25" s="420" t="s">
        <v>644</v>
      </c>
      <c r="D25" s="275">
        <f t="shared" si="2"/>
        <v>0</v>
      </c>
      <c r="E25" s="275"/>
      <c r="F25" s="280"/>
      <c r="G25" s="277">
        <f t="shared" si="3"/>
        <v>0</v>
      </c>
      <c r="H25" s="286" t="s">
        <v>643</v>
      </c>
      <c r="I25" s="176"/>
    </row>
    <row r="26" spans="1:9" s="186" customFormat="1" ht="15" customHeight="1" x14ac:dyDescent="0.25">
      <c r="A26" s="271" t="s">
        <v>44</v>
      </c>
      <c r="B26" s="420" t="s">
        <v>194</v>
      </c>
      <c r="C26" s="420"/>
      <c r="D26" s="275">
        <f t="shared" si="2"/>
        <v>3</v>
      </c>
      <c r="E26" s="275"/>
      <c r="F26" s="275"/>
      <c r="G26" s="277">
        <f t="shared" si="3"/>
        <v>3</v>
      </c>
      <c r="H26" s="286" t="s">
        <v>420</v>
      </c>
      <c r="I26" s="190"/>
    </row>
    <row r="27" spans="1:9" s="186" customFormat="1" ht="15" customHeight="1" x14ac:dyDescent="0.25">
      <c r="A27" s="271" t="s">
        <v>45</v>
      </c>
      <c r="B27" s="420" t="s">
        <v>194</v>
      </c>
      <c r="C27" s="420"/>
      <c r="D27" s="275">
        <f t="shared" si="2"/>
        <v>3</v>
      </c>
      <c r="E27" s="275"/>
      <c r="F27" s="280"/>
      <c r="G27" s="277">
        <f t="shared" si="3"/>
        <v>3</v>
      </c>
      <c r="H27" s="286" t="s">
        <v>425</v>
      </c>
      <c r="I27" s="176"/>
    </row>
    <row r="28" spans="1:9" s="186" customFormat="1" ht="15" customHeight="1" x14ac:dyDescent="0.25">
      <c r="A28" s="521" t="s">
        <v>46</v>
      </c>
      <c r="B28" s="420" t="s">
        <v>194</v>
      </c>
      <c r="C28" s="623"/>
      <c r="D28" s="275">
        <f t="shared" si="2"/>
        <v>3</v>
      </c>
      <c r="E28" s="583"/>
      <c r="F28" s="583"/>
      <c r="G28" s="553">
        <f t="shared" si="3"/>
        <v>3</v>
      </c>
      <c r="H28" s="286" t="s">
        <v>421</v>
      </c>
      <c r="I28" s="190"/>
    </row>
    <row r="29" spans="1:9" x14ac:dyDescent="0.25">
      <c r="F29" s="3"/>
      <c r="G29" s="4"/>
      <c r="H29" s="171"/>
    </row>
    <row r="30" spans="1:9" x14ac:dyDescent="0.25">
      <c r="H30" s="171"/>
    </row>
  </sheetData>
  <autoFilter ref="A7:D28"/>
  <mergeCells count="10">
    <mergeCell ref="A1:H1"/>
    <mergeCell ref="A2:H2"/>
    <mergeCell ref="A3:A6"/>
    <mergeCell ref="C3:C6"/>
    <mergeCell ref="D3:G3"/>
    <mergeCell ref="H3:H6"/>
    <mergeCell ref="D4:D6"/>
    <mergeCell ref="E4:E6"/>
    <mergeCell ref="F4:F6"/>
    <mergeCell ref="G4:G6"/>
  </mergeCells>
  <dataValidations count="4">
    <dataValidation type="list" allowBlank="1" showInputMessage="1" showErrorMessage="1" sqref="E8:F13 E15:E28 F28 F15:F21 F26">
      <formula1>"0,5"</formula1>
    </dataValidation>
    <dataValidation type="list" allowBlank="1" showInputMessage="1" showErrorMessage="1" sqref="B7:B13 B15:B28">
      <formula1>$B$4:$B$6</formula1>
    </dataValidation>
    <dataValidation type="list" allowBlank="1" showInputMessage="1" showErrorMessage="1" sqref="B14">
      <formula1>#REF!</formula1>
    </dataValidation>
    <dataValidation type="list" allowBlank="1" showInputMessage="1" showErrorMessage="1" sqref="F22:F25 F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7" r:id="rId1" display="http://beldepfin.ru/?page_id=4202"/>
    <hyperlink ref="H20" r:id="rId2"/>
    <hyperlink ref="H8" r:id="rId3"/>
    <hyperlink ref="H9" r:id="rId4"/>
    <hyperlink ref="H10" r:id="rId5"/>
    <hyperlink ref="H11" r:id="rId6"/>
    <hyperlink ref="H12" r:id="rId7"/>
    <hyperlink ref="H15" r:id="rId8"/>
    <hyperlink ref="H16" r:id="rId9"/>
    <hyperlink ref="H17" r:id="rId10"/>
    <hyperlink ref="H18" r:id="rId11"/>
    <hyperlink ref="H19" r:id="rId12"/>
    <hyperlink ref="H21" r:id="rId13"/>
    <hyperlink ref="H22" r:id="rId14"/>
    <hyperlink ref="H23" r:id="rId15"/>
    <hyperlink ref="H24" r:id="rId16"/>
    <hyperlink ref="H26" r:id="rId17"/>
    <hyperlink ref="H27" r:id="rId18"/>
    <hyperlink ref="H28" r:id="rId19"/>
  </hyperlinks>
  <pageMargins left="0.70866141732283472" right="0.70866141732283472" top="0.74803149606299213" bottom="0.74803149606299213" header="0.31496062992125984" footer="0.31496062992125984"/>
  <pageSetup paperSize="9" fitToHeight="3" orientation="landscape" r:id="rId20"/>
  <headerFooter>
    <oddFooter>&amp;C&amp;"Times New Roman,обычный"&amp;8Исходные данные и оценка показателя 1.1&amp;R&amp;8&amp;P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7"/>
  <sheetViews>
    <sheetView zoomScaleNormal="10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8.7109375" style="9" customWidth="1"/>
    <col min="6" max="6" width="11.140625" style="9" customWidth="1"/>
    <col min="7" max="7" width="10.85546875" style="9" customWidth="1"/>
    <col min="8" max="16384" width="8.85546875" style="9"/>
  </cols>
  <sheetData>
    <row r="1" spans="1:10" s="1" customFormat="1" ht="15" customHeight="1" x14ac:dyDescent="0.2">
      <c r="A1" s="719" t="str">
        <f>"Мониторинг бюджетных данных по вопросу "&amp;Методика!B125</f>
        <v>Мониторинг бюджетных данных по вопросу Публикуются ли отчёты об исполнении бюджета МО за первый квартал, полугодие, девять месяцев отчётного года?</v>
      </c>
      <c r="B1" s="719"/>
      <c r="C1" s="719"/>
      <c r="D1" s="719"/>
      <c r="E1" s="720"/>
      <c r="F1" s="720"/>
      <c r="G1" s="720"/>
      <c r="H1" s="720"/>
      <c r="I1" s="720"/>
    </row>
    <row r="2" spans="1:10" s="1" customFormat="1" ht="100.5" customHeight="1" x14ac:dyDescent="0.25">
      <c r="A2" s="715" t="str">
        <f>Методика!B126</f>
        <v>В целях проведения мониторинга учитываются официальные документы, принятые в соответствии с частью 5 статьи 2642 Бюджетного кодекса Российской Федерации. Иные документы и материалы в целях проведения мониторинга по данному вопросу не учитываются. Опубликованные сведения в обязательном порядке должны содержать:
а) наименование, номер и дату правового акта, утверждающего отчёт;
б) должность, фамилию и инициалы лица, подписавшего правовой акт, утверждающий отчёт.
Учитывается публикация отчётов со всеми приложениями, публикация отдельных составляющих в целях проведения мониторинга не учитывается.
Допускается публикация постановляющей части правового акта, утверждающего отчёт, в графическом формате. За использование графического формата для публикации приложений к отчёту (содержательной части) применяется понижающий коэффициент за используемый формат данных.
Отчёт об исполнении бюджета МО за первый квартал, полугодие, девять месяцев отчётного года должен быть опубликован в течение 3-х месяцев после окончания отчётного периода.</v>
      </c>
      <c r="B2" s="716"/>
      <c r="C2" s="716"/>
      <c r="D2" s="716"/>
      <c r="E2" s="714"/>
      <c r="F2" s="714"/>
      <c r="G2" s="714"/>
      <c r="H2" s="714"/>
      <c r="I2" s="714"/>
    </row>
    <row r="3" spans="1:10" ht="28.5" customHeight="1" x14ac:dyDescent="0.25">
      <c r="A3" s="669" t="s">
        <v>86</v>
      </c>
      <c r="B3" s="294" t="str">
        <f>Методика!B125</f>
        <v>Публикуются ли отчёты об исполнении бюджета МО за первый квартал, полугодие, девять месяцев отчётного года?</v>
      </c>
      <c r="C3" s="669" t="s">
        <v>345</v>
      </c>
      <c r="D3" s="670" t="s">
        <v>362</v>
      </c>
      <c r="E3" s="686"/>
      <c r="F3" s="686"/>
      <c r="G3" s="686"/>
      <c r="H3" s="686"/>
      <c r="I3" s="721" t="s">
        <v>193</v>
      </c>
    </row>
    <row r="4" spans="1:10" ht="15.75" customHeight="1" x14ac:dyDescent="0.25">
      <c r="A4" s="672"/>
      <c r="B4" s="109" t="str">
        <f>Методика!B127</f>
        <v>Да, опубликованы утвержденные отчеты за все отчетные периоды</v>
      </c>
      <c r="C4" s="669"/>
      <c r="D4" s="669" t="s">
        <v>9</v>
      </c>
      <c r="E4" s="669" t="s">
        <v>24</v>
      </c>
      <c r="F4" s="669" t="s">
        <v>19</v>
      </c>
      <c r="G4" s="669" t="s">
        <v>196</v>
      </c>
      <c r="H4" s="670" t="s">
        <v>8</v>
      </c>
      <c r="I4" s="721"/>
    </row>
    <row r="5" spans="1:10" ht="24" customHeight="1" x14ac:dyDescent="0.25">
      <c r="A5" s="672"/>
      <c r="B5" s="109" t="str">
        <f>Методика!B128</f>
        <v>Нет, не опубликованы, или публикуются нерегулярно, или не отвечают требованиям</v>
      </c>
      <c r="C5" s="669"/>
      <c r="D5" s="669"/>
      <c r="E5" s="686"/>
      <c r="F5" s="717"/>
      <c r="G5" s="717"/>
      <c r="H5" s="718"/>
      <c r="I5" s="721"/>
    </row>
    <row r="6" spans="1:10" s="13" customFormat="1" ht="21" hidden="1" x14ac:dyDescent="0.25">
      <c r="A6" s="169" t="s">
        <v>459</v>
      </c>
      <c r="B6" s="167"/>
      <c r="C6" s="169"/>
      <c r="D6" s="169"/>
      <c r="E6" s="169"/>
      <c r="F6" s="169"/>
      <c r="G6" s="169"/>
      <c r="H6" s="6"/>
      <c r="I6" s="5"/>
    </row>
    <row r="7" spans="1:10" s="189" customFormat="1" ht="15" customHeight="1" x14ac:dyDescent="0.25">
      <c r="A7" s="271" t="s">
        <v>27</v>
      </c>
      <c r="B7" s="546" t="s">
        <v>149</v>
      </c>
      <c r="C7" s="420" t="s">
        <v>575</v>
      </c>
      <c r="D7" s="275">
        <f t="shared" ref="D7:D12" si="0">IF(B7=$B$4,2,IF(B7=$B$5,0,0))</f>
        <v>2</v>
      </c>
      <c r="E7" s="280">
        <v>0.5</v>
      </c>
      <c r="F7" s="275"/>
      <c r="G7" s="280"/>
      <c r="H7" s="277">
        <f t="shared" ref="H7:H12" si="1">D7*(1-E7)*(1-F7)*(1-G7)</f>
        <v>1</v>
      </c>
      <c r="I7" s="418" t="s">
        <v>197</v>
      </c>
    </row>
    <row r="8" spans="1:10" s="186" customFormat="1" ht="15" customHeight="1" x14ac:dyDescent="0.25">
      <c r="A8" s="271" t="s">
        <v>28</v>
      </c>
      <c r="B8" s="419" t="s">
        <v>149</v>
      </c>
      <c r="C8" s="420"/>
      <c r="D8" s="275">
        <f t="shared" si="0"/>
        <v>2</v>
      </c>
      <c r="E8" s="280"/>
      <c r="F8" s="275"/>
      <c r="G8" s="280"/>
      <c r="H8" s="277">
        <f t="shared" si="1"/>
        <v>2</v>
      </c>
      <c r="I8" s="286" t="s">
        <v>440</v>
      </c>
    </row>
    <row r="9" spans="1:10" s="190" customFormat="1" ht="15" customHeight="1" x14ac:dyDescent="0.25">
      <c r="A9" s="271" t="s">
        <v>29</v>
      </c>
      <c r="B9" s="419" t="s">
        <v>150</v>
      </c>
      <c r="C9" s="420" t="s">
        <v>579</v>
      </c>
      <c r="D9" s="275">
        <f t="shared" si="0"/>
        <v>0</v>
      </c>
      <c r="E9" s="275"/>
      <c r="F9" s="275"/>
      <c r="G9" s="275"/>
      <c r="H9" s="277">
        <f t="shared" si="1"/>
        <v>0</v>
      </c>
      <c r="I9" s="286" t="s">
        <v>578</v>
      </c>
    </row>
    <row r="10" spans="1:10" s="189" customFormat="1" ht="15" customHeight="1" x14ac:dyDescent="0.25">
      <c r="A10" s="271" t="s">
        <v>30</v>
      </c>
      <c r="B10" s="419" t="s">
        <v>149</v>
      </c>
      <c r="C10" s="273"/>
      <c r="D10" s="275">
        <f t="shared" si="0"/>
        <v>2</v>
      </c>
      <c r="E10" s="280"/>
      <c r="F10" s="275"/>
      <c r="G10" s="275"/>
      <c r="H10" s="277">
        <f t="shared" si="1"/>
        <v>2</v>
      </c>
      <c r="I10" s="286" t="s">
        <v>580</v>
      </c>
      <c r="J10" s="154"/>
    </row>
    <row r="11" spans="1:10" s="188" customFormat="1" ht="15" customHeight="1" x14ac:dyDescent="0.25">
      <c r="A11" s="271" t="s">
        <v>31</v>
      </c>
      <c r="B11" s="419" t="s">
        <v>149</v>
      </c>
      <c r="C11" s="419"/>
      <c r="D11" s="275">
        <f t="shared" si="0"/>
        <v>2</v>
      </c>
      <c r="E11" s="275"/>
      <c r="F11" s="275"/>
      <c r="G11" s="275"/>
      <c r="H11" s="277">
        <f t="shared" si="1"/>
        <v>2</v>
      </c>
      <c r="I11" s="286" t="s">
        <v>581</v>
      </c>
      <c r="J11" s="223"/>
    </row>
    <row r="12" spans="1:10" s="186" customFormat="1" ht="15" customHeight="1" x14ac:dyDescent="0.25">
      <c r="A12" s="271" t="s">
        <v>32</v>
      </c>
      <c r="B12" s="420" t="s">
        <v>149</v>
      </c>
      <c r="C12" s="420"/>
      <c r="D12" s="275">
        <f t="shared" si="0"/>
        <v>2</v>
      </c>
      <c r="E12" s="275"/>
      <c r="F12" s="280"/>
      <c r="G12" s="275"/>
      <c r="H12" s="277">
        <f t="shared" si="1"/>
        <v>2</v>
      </c>
      <c r="I12" s="286" t="s">
        <v>583</v>
      </c>
    </row>
    <row r="13" spans="1:10" s="171" customFormat="1" ht="15" hidden="1" customHeight="1" x14ac:dyDescent="0.25">
      <c r="A13" s="178" t="s">
        <v>26</v>
      </c>
      <c r="B13" s="194"/>
      <c r="C13" s="192"/>
      <c r="D13" s="173"/>
      <c r="E13" s="173"/>
      <c r="F13" s="170"/>
      <c r="G13" s="170"/>
      <c r="H13" s="170"/>
      <c r="I13" s="193"/>
    </row>
    <row r="14" spans="1:10" s="189" customFormat="1" ht="15" customHeight="1" x14ac:dyDescent="0.25">
      <c r="A14" s="271" t="s">
        <v>33</v>
      </c>
      <c r="B14" s="420" t="s">
        <v>149</v>
      </c>
      <c r="C14" s="552"/>
      <c r="D14" s="275">
        <f t="shared" ref="D14:D27" si="2">IF(B14=$B$4,2,IF(B14=$B$5,0,0))</f>
        <v>2</v>
      </c>
      <c r="E14" s="280"/>
      <c r="F14" s="280"/>
      <c r="G14" s="280"/>
      <c r="H14" s="277">
        <f t="shared" ref="H14:H27" si="3">D14*(1-E14)*(1-F14)*(1-G14)</f>
        <v>2</v>
      </c>
      <c r="I14" s="286" t="s">
        <v>230</v>
      </c>
    </row>
    <row r="15" spans="1:10" s="186" customFormat="1" ht="15" customHeight="1" x14ac:dyDescent="0.25">
      <c r="A15" s="271" t="s">
        <v>34</v>
      </c>
      <c r="B15" s="420" t="s">
        <v>149</v>
      </c>
      <c r="C15" s="222"/>
      <c r="D15" s="275">
        <f t="shared" si="2"/>
        <v>2</v>
      </c>
      <c r="E15" s="275"/>
      <c r="F15" s="275"/>
      <c r="G15" s="275"/>
      <c r="H15" s="277">
        <f t="shared" si="3"/>
        <v>2</v>
      </c>
      <c r="I15" s="286" t="s">
        <v>584</v>
      </c>
    </row>
    <row r="16" spans="1:10" s="186" customFormat="1" ht="15" customHeight="1" x14ac:dyDescent="0.25">
      <c r="A16" s="271" t="s">
        <v>35</v>
      </c>
      <c r="B16" s="420" t="s">
        <v>150</v>
      </c>
      <c r="C16" s="420" t="s">
        <v>749</v>
      </c>
      <c r="D16" s="275">
        <f t="shared" si="2"/>
        <v>0</v>
      </c>
      <c r="E16" s="275"/>
      <c r="F16" s="275"/>
      <c r="G16" s="275"/>
      <c r="H16" s="277">
        <f t="shared" si="3"/>
        <v>0</v>
      </c>
      <c r="I16" s="286" t="s">
        <v>240</v>
      </c>
    </row>
    <row r="17" spans="1:11" s="186" customFormat="1" ht="15" customHeight="1" x14ac:dyDescent="0.25">
      <c r="A17" s="250" t="s">
        <v>36</v>
      </c>
      <c r="B17" s="559" t="s">
        <v>149</v>
      </c>
      <c r="C17" s="561"/>
      <c r="D17" s="246">
        <f t="shared" si="2"/>
        <v>2</v>
      </c>
      <c r="E17" s="462"/>
      <c r="F17" s="246"/>
      <c r="G17" s="246"/>
      <c r="H17" s="513">
        <f t="shared" si="3"/>
        <v>2</v>
      </c>
      <c r="I17" s="421" t="s">
        <v>587</v>
      </c>
    </row>
    <row r="18" spans="1:11" s="186" customFormat="1" ht="15" customHeight="1" x14ac:dyDescent="0.25">
      <c r="A18" s="250" t="s">
        <v>37</v>
      </c>
      <c r="B18" s="559" t="s">
        <v>149</v>
      </c>
      <c r="C18" s="561"/>
      <c r="D18" s="246">
        <f t="shared" si="2"/>
        <v>2</v>
      </c>
      <c r="E18" s="462"/>
      <c r="F18" s="246"/>
      <c r="G18" s="246"/>
      <c r="H18" s="513">
        <f t="shared" si="3"/>
        <v>2</v>
      </c>
      <c r="I18" s="421" t="s">
        <v>589</v>
      </c>
    </row>
    <row r="19" spans="1:11" s="186" customFormat="1" ht="15" customHeight="1" x14ac:dyDescent="0.25">
      <c r="A19" s="271" t="s">
        <v>38</v>
      </c>
      <c r="B19" s="420" t="s">
        <v>149</v>
      </c>
      <c r="C19" s="420"/>
      <c r="D19" s="275">
        <f t="shared" si="2"/>
        <v>2</v>
      </c>
      <c r="E19" s="275"/>
      <c r="F19" s="275"/>
      <c r="G19" s="275"/>
      <c r="H19" s="277">
        <f t="shared" si="3"/>
        <v>2</v>
      </c>
      <c r="I19" s="555" t="s">
        <v>477</v>
      </c>
    </row>
    <row r="20" spans="1:11" s="186" customFormat="1" ht="15" customHeight="1" x14ac:dyDescent="0.25">
      <c r="A20" s="271" t="s">
        <v>39</v>
      </c>
      <c r="B20" s="420" t="s">
        <v>149</v>
      </c>
      <c r="C20" s="419"/>
      <c r="D20" s="275">
        <f t="shared" si="2"/>
        <v>2</v>
      </c>
      <c r="E20" s="280"/>
      <c r="F20" s="275"/>
      <c r="G20" s="275"/>
      <c r="H20" s="277">
        <f t="shared" si="3"/>
        <v>2</v>
      </c>
      <c r="I20" s="286" t="s">
        <v>592</v>
      </c>
    </row>
    <row r="21" spans="1:11" s="186" customFormat="1" ht="15" customHeight="1" x14ac:dyDescent="0.25">
      <c r="A21" s="271" t="s">
        <v>40</v>
      </c>
      <c r="B21" s="420" t="s">
        <v>149</v>
      </c>
      <c r="C21" s="552"/>
      <c r="D21" s="275">
        <f t="shared" si="2"/>
        <v>2</v>
      </c>
      <c r="E21" s="280"/>
      <c r="F21" s="280"/>
      <c r="G21" s="280"/>
      <c r="H21" s="277">
        <f t="shared" si="3"/>
        <v>2</v>
      </c>
      <c r="I21" s="286" t="s">
        <v>434</v>
      </c>
      <c r="J21" s="197"/>
      <c r="K21" s="197"/>
    </row>
    <row r="22" spans="1:11" s="186" customFormat="1" ht="15" customHeight="1" x14ac:dyDescent="0.25">
      <c r="A22" s="271" t="s">
        <v>41</v>
      </c>
      <c r="B22" s="420" t="s">
        <v>149</v>
      </c>
      <c r="C22" s="420"/>
      <c r="D22" s="275">
        <f t="shared" si="2"/>
        <v>2</v>
      </c>
      <c r="E22" s="275"/>
      <c r="F22" s="275"/>
      <c r="G22" s="280"/>
      <c r="H22" s="277">
        <f t="shared" si="3"/>
        <v>2</v>
      </c>
      <c r="I22" s="286" t="s">
        <v>435</v>
      </c>
      <c r="J22" s="171"/>
    </row>
    <row r="23" spans="1:11" s="186" customFormat="1" ht="15" customHeight="1" x14ac:dyDescent="0.25">
      <c r="A23" s="271" t="s">
        <v>42</v>
      </c>
      <c r="B23" s="420" t="s">
        <v>149</v>
      </c>
      <c r="C23" s="552"/>
      <c r="D23" s="275">
        <f t="shared" si="2"/>
        <v>2</v>
      </c>
      <c r="E23" s="275"/>
      <c r="F23" s="275"/>
      <c r="G23" s="280"/>
      <c r="H23" s="277">
        <f t="shared" si="3"/>
        <v>2</v>
      </c>
      <c r="I23" s="286" t="s">
        <v>436</v>
      </c>
    </row>
    <row r="24" spans="1:11" s="189" customFormat="1" ht="15" customHeight="1" x14ac:dyDescent="0.25">
      <c r="A24" s="271" t="s">
        <v>43</v>
      </c>
      <c r="B24" s="420" t="s">
        <v>149</v>
      </c>
      <c r="C24" s="420"/>
      <c r="D24" s="275">
        <f t="shared" si="2"/>
        <v>2</v>
      </c>
      <c r="E24" s="275"/>
      <c r="F24" s="280"/>
      <c r="G24" s="275"/>
      <c r="H24" s="277">
        <f t="shared" si="3"/>
        <v>2</v>
      </c>
      <c r="I24" s="557" t="s">
        <v>548</v>
      </c>
      <c r="J24" s="197"/>
    </row>
    <row r="25" spans="1:11" s="186" customFormat="1" ht="15" customHeight="1" x14ac:dyDescent="0.25">
      <c r="A25" s="271" t="s">
        <v>44</v>
      </c>
      <c r="B25" s="420" t="s">
        <v>149</v>
      </c>
      <c r="C25" s="419"/>
      <c r="D25" s="275">
        <f t="shared" si="2"/>
        <v>2</v>
      </c>
      <c r="E25" s="280"/>
      <c r="F25" s="275"/>
      <c r="G25" s="275"/>
      <c r="H25" s="277">
        <f t="shared" si="3"/>
        <v>2</v>
      </c>
      <c r="I25" s="286" t="s">
        <v>445</v>
      </c>
      <c r="J25" s="171"/>
    </row>
    <row r="26" spans="1:11" s="186" customFormat="1" ht="15" customHeight="1" x14ac:dyDescent="0.25">
      <c r="A26" s="271" t="s">
        <v>45</v>
      </c>
      <c r="B26" s="420" t="s">
        <v>149</v>
      </c>
      <c r="C26" s="420"/>
      <c r="D26" s="275">
        <f t="shared" si="2"/>
        <v>2</v>
      </c>
      <c r="E26" s="280"/>
      <c r="F26" s="275"/>
      <c r="G26" s="280"/>
      <c r="H26" s="277">
        <f t="shared" si="3"/>
        <v>2</v>
      </c>
      <c r="I26" s="286" t="s">
        <v>446</v>
      </c>
    </row>
    <row r="27" spans="1:11" s="186" customFormat="1" ht="15" customHeight="1" x14ac:dyDescent="0.25">
      <c r="A27" s="271" t="s">
        <v>46</v>
      </c>
      <c r="B27" s="420" t="s">
        <v>149</v>
      </c>
      <c r="C27" s="420"/>
      <c r="D27" s="275">
        <f t="shared" si="2"/>
        <v>2</v>
      </c>
      <c r="E27" s="275"/>
      <c r="F27" s="275"/>
      <c r="G27" s="275"/>
      <c r="H27" s="277">
        <f t="shared" si="3"/>
        <v>2</v>
      </c>
      <c r="I27" s="286" t="s">
        <v>333</v>
      </c>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4">
    <dataValidation type="list" allowBlank="1" showInputMessage="1" showErrorMessage="1" sqref="G27 E9 E27 F25:F27 E15:E16 E19 F22:F23 E22:E24 G9:G12 F7:F11 E11:E12 F15:G20 G24:G25">
      <formula1>"0,5"</formula1>
    </dataValidation>
    <dataValidation type="list" allowBlank="1" showInputMessage="1" showErrorMessage="1" sqref="B13">
      <formula1>#REF!</formula1>
    </dataValidation>
    <dataValidation type="list" allowBlank="1" showInputMessage="1" showErrorMessage="1" sqref="B6:B12 B14:B27">
      <formula1>$B$4:$B$5</formula1>
    </dataValidation>
    <dataValidation type="list" allowBlank="1" showInputMessage="1" showErrorMessage="1" sqref="G7:G8 E14:G14 E17:E18 E20:E21 E7:E8 F24 E25:E26 G26 E10 F12 G21:G23 F21">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7" r:id="rId2"/>
    <hyperlink ref="I16" r:id="rId3"/>
    <hyperlink ref="I8" r:id="rId4"/>
    <hyperlink ref="I21" r:id="rId5"/>
    <hyperlink ref="I23" r:id="rId6"/>
    <hyperlink ref="I11" r:id="rId7"/>
    <hyperlink ref="I25" r:id="rId8"/>
    <hyperlink ref="I9" r:id="rId9"/>
    <hyperlink ref="I10" r:id="rId10"/>
    <hyperlink ref="I12" r:id="rId11"/>
    <hyperlink ref="I14" r:id="rId12"/>
    <hyperlink ref="I15" r:id="rId13"/>
    <hyperlink ref="I17" r:id="rId14"/>
    <hyperlink ref="I18" r:id="rId15"/>
    <hyperlink ref="I19" r:id="rId16"/>
    <hyperlink ref="I20" r:id="rId17"/>
    <hyperlink ref="I22" r:id="rId18"/>
    <hyperlink ref="I24" r:id="rId19"/>
    <hyperlink ref="I26" r:id="rId20"/>
    <hyperlink ref="I27" r:id="rId21"/>
  </hyperlinks>
  <pageMargins left="0.70866141732283472" right="0.70866141732283472" top="0.74803149606299213" bottom="0.74803149606299213" header="0.31496062992125984" footer="0.31496062992125984"/>
  <pageSetup paperSize="9" scale="96" fitToHeight="3" orientation="landscape" r:id="rId22"/>
  <headerFooter>
    <oddFooter>&amp;C&amp;"Times New Roman,обычный"&amp;8Исходные данные и оценка показателя 1.1&amp;R&amp;8&amp;P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7"/>
  <sheetViews>
    <sheetView zoomScale="110" zoomScaleNormal="11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9" s="1" customFormat="1" ht="15" customHeight="1" x14ac:dyDescent="0.2">
      <c r="A1" s="719" t="str">
        <f>"Мониторинг бюджетных данных по вопросу "&amp;Методика!B129</f>
        <v>Мониторинг бюджетных данных по вопросу 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B1" s="719"/>
      <c r="C1" s="719"/>
      <c r="D1" s="719"/>
      <c r="E1" s="720"/>
      <c r="F1" s="720"/>
      <c r="G1" s="720"/>
      <c r="H1" s="720"/>
      <c r="I1" s="720"/>
    </row>
    <row r="2" spans="1:9" s="1" customFormat="1" ht="27" customHeight="1" x14ac:dyDescent="0.25">
      <c r="A2" s="715" t="str">
        <f>Методика!B130</f>
        <v>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v>
      </c>
      <c r="B2" s="716"/>
      <c r="C2" s="716"/>
      <c r="D2" s="716"/>
      <c r="E2" s="714"/>
      <c r="F2" s="714"/>
      <c r="G2" s="714"/>
      <c r="H2" s="714"/>
      <c r="I2" s="714"/>
    </row>
    <row r="3" spans="1:9" ht="36" customHeight="1" x14ac:dyDescent="0.25">
      <c r="A3" s="669" t="s">
        <v>86</v>
      </c>
      <c r="B3" s="294" t="str">
        <f>Методика!B129</f>
        <v>Публикуются ли ежеквартально сведения об исполнении бюджета МО по доходам в разрезе видов доходов в сравнении с запланированными значениями на соответствующий период (финансовый год)?</v>
      </c>
      <c r="C3" s="669" t="s">
        <v>345</v>
      </c>
      <c r="D3" s="670" t="s">
        <v>363</v>
      </c>
      <c r="E3" s="686"/>
      <c r="F3" s="686"/>
      <c r="G3" s="686"/>
      <c r="H3" s="686"/>
      <c r="I3" s="721" t="s">
        <v>193</v>
      </c>
    </row>
    <row r="4" spans="1:9" ht="15.75" customHeight="1" x14ac:dyDescent="0.25">
      <c r="A4" s="672"/>
      <c r="B4" s="109" t="str">
        <f>Методика!B131</f>
        <v>Да, опубликованы за все отчетные периоды</v>
      </c>
      <c r="C4" s="669"/>
      <c r="D4" s="669" t="s">
        <v>9</v>
      </c>
      <c r="E4" s="669" t="s">
        <v>24</v>
      </c>
      <c r="F4" s="669" t="s">
        <v>19</v>
      </c>
      <c r="G4" s="669" t="s">
        <v>196</v>
      </c>
      <c r="H4" s="670" t="s">
        <v>8</v>
      </c>
      <c r="I4" s="721"/>
    </row>
    <row r="5" spans="1:9" ht="24" customHeight="1" x14ac:dyDescent="0.25">
      <c r="A5" s="672"/>
      <c r="B5" s="109" t="str">
        <f>Методика!B132</f>
        <v>Нет, не опубликованы, или публикуются нерегулярно, или не отвечают требованиям</v>
      </c>
      <c r="C5" s="669"/>
      <c r="D5" s="669"/>
      <c r="E5" s="686"/>
      <c r="F5" s="717"/>
      <c r="G5" s="717"/>
      <c r="H5" s="718"/>
      <c r="I5" s="721"/>
    </row>
    <row r="6" spans="1:9" s="13" customFormat="1" ht="21" hidden="1" x14ac:dyDescent="0.25">
      <c r="A6" s="169" t="s">
        <v>459</v>
      </c>
      <c r="B6" s="167"/>
      <c r="C6" s="169"/>
      <c r="D6" s="169"/>
      <c r="E6" s="169"/>
      <c r="F6" s="169"/>
      <c r="G6" s="169"/>
      <c r="H6" s="6"/>
      <c r="I6" s="5"/>
    </row>
    <row r="7" spans="1:9" s="189" customFormat="1" ht="15.75" customHeight="1" x14ac:dyDescent="0.25">
      <c r="A7" s="271" t="s">
        <v>27</v>
      </c>
      <c r="B7" s="546" t="s">
        <v>153</v>
      </c>
      <c r="C7" s="420"/>
      <c r="D7" s="275">
        <f t="shared" ref="D7:D12" si="0">IF(B7=$B$4,2,IF(B7=$B$5,0,0))</f>
        <v>2</v>
      </c>
      <c r="E7" s="275"/>
      <c r="F7" s="275"/>
      <c r="G7" s="275"/>
      <c r="H7" s="277">
        <f t="shared" ref="H7:H27" si="1">D7*(1-E7)*(1-F7)*(1-G7)</f>
        <v>2</v>
      </c>
      <c r="I7" s="418" t="s">
        <v>576</v>
      </c>
    </row>
    <row r="8" spans="1:9" s="186" customFormat="1" ht="15" customHeight="1" x14ac:dyDescent="0.25">
      <c r="A8" s="271" t="s">
        <v>28</v>
      </c>
      <c r="B8" s="546" t="s">
        <v>153</v>
      </c>
      <c r="C8" s="420"/>
      <c r="D8" s="275">
        <f t="shared" si="0"/>
        <v>2</v>
      </c>
      <c r="E8" s="275"/>
      <c r="F8" s="275"/>
      <c r="G8" s="275"/>
      <c r="H8" s="277">
        <f t="shared" si="1"/>
        <v>2</v>
      </c>
      <c r="I8" s="286" t="s">
        <v>440</v>
      </c>
    </row>
    <row r="9" spans="1:9" s="190" customFormat="1" ht="15" customHeight="1" x14ac:dyDescent="0.25">
      <c r="A9" s="271" t="s">
        <v>29</v>
      </c>
      <c r="B9" s="546" t="s">
        <v>153</v>
      </c>
      <c r="C9" s="420"/>
      <c r="D9" s="275">
        <f t="shared" si="0"/>
        <v>2</v>
      </c>
      <c r="E9" s="275"/>
      <c r="F9" s="275"/>
      <c r="G9" s="275"/>
      <c r="H9" s="277">
        <f t="shared" si="1"/>
        <v>2</v>
      </c>
      <c r="I9" s="286" t="s">
        <v>578</v>
      </c>
    </row>
    <row r="10" spans="1:9" s="189" customFormat="1" ht="15" customHeight="1" x14ac:dyDescent="0.25">
      <c r="A10" s="271" t="s">
        <v>30</v>
      </c>
      <c r="B10" s="546" t="s">
        <v>153</v>
      </c>
      <c r="C10" s="419"/>
      <c r="D10" s="275">
        <f t="shared" si="0"/>
        <v>2</v>
      </c>
      <c r="E10" s="275"/>
      <c r="F10" s="275"/>
      <c r="G10" s="275"/>
      <c r="H10" s="277">
        <f t="shared" si="1"/>
        <v>2</v>
      </c>
      <c r="I10" s="286" t="s">
        <v>337</v>
      </c>
    </row>
    <row r="11" spans="1:9" s="188" customFormat="1" ht="15" customHeight="1" x14ac:dyDescent="0.25">
      <c r="A11" s="271" t="s">
        <v>31</v>
      </c>
      <c r="B11" s="546" t="s">
        <v>153</v>
      </c>
      <c r="C11" s="556"/>
      <c r="D11" s="275">
        <f t="shared" si="0"/>
        <v>2</v>
      </c>
      <c r="E11" s="275"/>
      <c r="F11" s="275"/>
      <c r="G11" s="275"/>
      <c r="H11" s="277">
        <f t="shared" si="1"/>
        <v>2</v>
      </c>
      <c r="I11" s="286" t="s">
        <v>581</v>
      </c>
    </row>
    <row r="12" spans="1:9" s="186" customFormat="1" ht="15" customHeight="1" x14ac:dyDescent="0.25">
      <c r="A12" s="271" t="s">
        <v>32</v>
      </c>
      <c r="B12" s="546" t="s">
        <v>153</v>
      </c>
      <c r="C12" s="420"/>
      <c r="D12" s="275">
        <f t="shared" si="0"/>
        <v>2</v>
      </c>
      <c r="E12" s="275"/>
      <c r="F12" s="280"/>
      <c r="G12" s="275"/>
      <c r="H12" s="277">
        <f t="shared" si="1"/>
        <v>2</v>
      </c>
      <c r="I12" s="286" t="s">
        <v>583</v>
      </c>
    </row>
    <row r="13" spans="1:9" s="171" customFormat="1" ht="15" hidden="1" customHeight="1" x14ac:dyDescent="0.25">
      <c r="A13" s="178" t="s">
        <v>26</v>
      </c>
      <c r="B13" s="194"/>
      <c r="C13" s="192"/>
      <c r="D13" s="173"/>
      <c r="E13" s="173"/>
      <c r="F13" s="170"/>
      <c r="G13" s="170"/>
      <c r="H13" s="170"/>
      <c r="I13" s="196"/>
    </row>
    <row r="14" spans="1:9" s="189" customFormat="1" ht="15" customHeight="1" x14ac:dyDescent="0.25">
      <c r="A14" s="276" t="s">
        <v>33</v>
      </c>
      <c r="B14" s="420" t="s">
        <v>153</v>
      </c>
      <c r="C14" s="552"/>
      <c r="D14" s="275">
        <f t="shared" ref="D14:D27" si="2">IF(B14=$B$4,2,IF(B14=$B$5,0,0))</f>
        <v>2</v>
      </c>
      <c r="E14" s="275"/>
      <c r="F14" s="275"/>
      <c r="G14" s="280"/>
      <c r="H14" s="277">
        <f t="shared" si="1"/>
        <v>2</v>
      </c>
      <c r="I14" s="557" t="s">
        <v>230</v>
      </c>
    </row>
    <row r="15" spans="1:9" s="186" customFormat="1" ht="15" customHeight="1" x14ac:dyDescent="0.25">
      <c r="A15" s="247" t="s">
        <v>34</v>
      </c>
      <c r="B15" s="559" t="s">
        <v>153</v>
      </c>
      <c r="C15" s="560"/>
      <c r="D15" s="246">
        <f t="shared" si="2"/>
        <v>2</v>
      </c>
      <c r="E15" s="246"/>
      <c r="F15" s="246"/>
      <c r="G15" s="246"/>
      <c r="H15" s="513">
        <f t="shared" si="1"/>
        <v>2</v>
      </c>
      <c r="I15" s="536" t="s">
        <v>585</v>
      </c>
    </row>
    <row r="16" spans="1:9" s="186" customFormat="1" ht="15" customHeight="1" x14ac:dyDescent="0.25">
      <c r="A16" s="276" t="s">
        <v>35</v>
      </c>
      <c r="B16" s="420" t="s">
        <v>153</v>
      </c>
      <c r="C16" s="552"/>
      <c r="D16" s="275">
        <f t="shared" si="2"/>
        <v>2</v>
      </c>
      <c r="E16" s="275"/>
      <c r="F16" s="275"/>
      <c r="G16" s="275"/>
      <c r="H16" s="277">
        <f t="shared" si="1"/>
        <v>2</v>
      </c>
      <c r="I16" s="542" t="s">
        <v>240</v>
      </c>
    </row>
    <row r="17" spans="1:11" s="188" customFormat="1" ht="15" customHeight="1" x14ac:dyDescent="0.25">
      <c r="A17" s="247" t="s">
        <v>36</v>
      </c>
      <c r="B17" s="562" t="s">
        <v>153</v>
      </c>
      <c r="C17" s="560"/>
      <c r="D17" s="246">
        <f t="shared" si="2"/>
        <v>2</v>
      </c>
      <c r="E17" s="246"/>
      <c r="F17" s="246"/>
      <c r="G17" s="246"/>
      <c r="H17" s="513">
        <f t="shared" si="1"/>
        <v>2</v>
      </c>
      <c r="I17" s="536" t="s">
        <v>587</v>
      </c>
      <c r="J17" s="205"/>
      <c r="K17" s="205"/>
    </row>
    <row r="18" spans="1:11" s="186" customFormat="1" ht="15" customHeight="1" x14ac:dyDescent="0.25">
      <c r="A18" s="247" t="s">
        <v>37</v>
      </c>
      <c r="B18" s="559" t="s">
        <v>153</v>
      </c>
      <c r="C18" s="560"/>
      <c r="D18" s="246">
        <f t="shared" si="2"/>
        <v>2</v>
      </c>
      <c r="E18" s="462"/>
      <c r="F18" s="246"/>
      <c r="G18" s="246"/>
      <c r="H18" s="513">
        <f t="shared" si="1"/>
        <v>2</v>
      </c>
      <c r="I18" s="536" t="s">
        <v>589</v>
      </c>
    </row>
    <row r="19" spans="1:11" s="186" customFormat="1" ht="15" customHeight="1" x14ac:dyDescent="0.25">
      <c r="A19" s="276" t="s">
        <v>38</v>
      </c>
      <c r="B19" s="420" t="s">
        <v>153</v>
      </c>
      <c r="C19" s="552"/>
      <c r="D19" s="275">
        <f t="shared" si="2"/>
        <v>2</v>
      </c>
      <c r="E19" s="275"/>
      <c r="F19" s="275"/>
      <c r="G19" s="275"/>
      <c r="H19" s="277">
        <f t="shared" si="1"/>
        <v>2</v>
      </c>
      <c r="I19" s="557" t="s">
        <v>477</v>
      </c>
    </row>
    <row r="20" spans="1:11" s="186" customFormat="1" ht="15" customHeight="1" x14ac:dyDescent="0.25">
      <c r="A20" s="276" t="s">
        <v>39</v>
      </c>
      <c r="B20" s="420" t="s">
        <v>153</v>
      </c>
      <c r="C20" s="552"/>
      <c r="D20" s="275">
        <f t="shared" si="2"/>
        <v>2</v>
      </c>
      <c r="E20" s="275"/>
      <c r="F20" s="275"/>
      <c r="G20" s="275"/>
      <c r="H20" s="277">
        <f t="shared" si="1"/>
        <v>2</v>
      </c>
      <c r="I20" s="542" t="s">
        <v>592</v>
      </c>
    </row>
    <row r="21" spans="1:11" s="186" customFormat="1" ht="15" customHeight="1" x14ac:dyDescent="0.25">
      <c r="A21" s="276" t="s">
        <v>40</v>
      </c>
      <c r="B21" s="420" t="s">
        <v>153</v>
      </c>
      <c r="C21" s="552"/>
      <c r="D21" s="275">
        <f t="shared" si="2"/>
        <v>2</v>
      </c>
      <c r="E21" s="275"/>
      <c r="F21" s="280"/>
      <c r="G21" s="280"/>
      <c r="H21" s="277">
        <f t="shared" si="1"/>
        <v>2</v>
      </c>
      <c r="I21" s="542" t="s">
        <v>434</v>
      </c>
      <c r="J21" s="197"/>
      <c r="K21" s="197"/>
    </row>
    <row r="22" spans="1:11" s="186" customFormat="1" ht="15" customHeight="1" x14ac:dyDescent="0.25">
      <c r="A22" s="276" t="s">
        <v>41</v>
      </c>
      <c r="B22" s="420" t="s">
        <v>153</v>
      </c>
      <c r="C22" s="552"/>
      <c r="D22" s="275">
        <f t="shared" si="2"/>
        <v>2</v>
      </c>
      <c r="E22" s="275"/>
      <c r="F22" s="275"/>
      <c r="G22" s="280"/>
      <c r="H22" s="277">
        <f t="shared" si="1"/>
        <v>2</v>
      </c>
      <c r="I22" s="542" t="s">
        <v>435</v>
      </c>
    </row>
    <row r="23" spans="1:11" s="186" customFormat="1" ht="15" customHeight="1" x14ac:dyDescent="0.25">
      <c r="A23" s="276" t="s">
        <v>42</v>
      </c>
      <c r="B23" s="420" t="s">
        <v>153</v>
      </c>
      <c r="C23" s="566"/>
      <c r="D23" s="275">
        <f t="shared" si="2"/>
        <v>2</v>
      </c>
      <c r="E23" s="275"/>
      <c r="F23" s="275"/>
      <c r="G23" s="275"/>
      <c r="H23" s="277">
        <f t="shared" si="1"/>
        <v>2</v>
      </c>
      <c r="I23" s="542" t="s">
        <v>442</v>
      </c>
    </row>
    <row r="24" spans="1:11" s="189" customFormat="1" ht="15" customHeight="1" x14ac:dyDescent="0.25">
      <c r="A24" s="276" t="s">
        <v>43</v>
      </c>
      <c r="B24" s="420" t="s">
        <v>153</v>
      </c>
      <c r="C24" s="552"/>
      <c r="D24" s="275">
        <f t="shared" si="2"/>
        <v>2</v>
      </c>
      <c r="E24" s="275"/>
      <c r="F24" s="280"/>
      <c r="G24" s="275"/>
      <c r="H24" s="277">
        <f t="shared" si="1"/>
        <v>2</v>
      </c>
      <c r="I24" s="557" t="s">
        <v>548</v>
      </c>
    </row>
    <row r="25" spans="1:11" s="186" customFormat="1" ht="15" customHeight="1" x14ac:dyDescent="0.25">
      <c r="A25" s="276" t="s">
        <v>44</v>
      </c>
      <c r="B25" s="420" t="s">
        <v>153</v>
      </c>
      <c r="C25" s="552"/>
      <c r="D25" s="275">
        <f t="shared" si="2"/>
        <v>2</v>
      </c>
      <c r="E25" s="275"/>
      <c r="F25" s="275"/>
      <c r="G25" s="280"/>
      <c r="H25" s="277">
        <f t="shared" si="1"/>
        <v>2</v>
      </c>
      <c r="I25" s="542" t="s">
        <v>445</v>
      </c>
    </row>
    <row r="26" spans="1:11" s="186" customFormat="1" ht="15" customHeight="1" x14ac:dyDescent="0.25">
      <c r="A26" s="276" t="s">
        <v>45</v>
      </c>
      <c r="B26" s="420" t="s">
        <v>153</v>
      </c>
      <c r="C26" s="552"/>
      <c r="D26" s="275">
        <f t="shared" si="2"/>
        <v>2</v>
      </c>
      <c r="E26" s="275"/>
      <c r="F26" s="275"/>
      <c r="G26" s="275"/>
      <c r="H26" s="277">
        <f t="shared" si="1"/>
        <v>2</v>
      </c>
      <c r="I26" s="542" t="s">
        <v>593</v>
      </c>
    </row>
    <row r="27" spans="1:11" s="186" customFormat="1" ht="15" customHeight="1" x14ac:dyDescent="0.25">
      <c r="A27" s="276" t="s">
        <v>46</v>
      </c>
      <c r="B27" s="420" t="s">
        <v>153</v>
      </c>
      <c r="C27" s="566"/>
      <c r="D27" s="275">
        <f t="shared" si="2"/>
        <v>2</v>
      </c>
      <c r="E27" s="275"/>
      <c r="F27" s="275"/>
      <c r="G27" s="275"/>
      <c r="H27" s="277">
        <f t="shared" si="1"/>
        <v>2</v>
      </c>
      <c r="I27" s="542" t="s">
        <v>333</v>
      </c>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4">
    <dataValidation type="list" allowBlank="1" showInputMessage="1" showErrorMessage="1" sqref="G26:G27 F7:F11 F25:F27 F14:F20 F22:F23 E19:E27 E7:E12 G7:G12 E14:E17 G23:G24 G15:G20">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21:G21 F24 G25 F12 E18 G22 G14">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16" r:id="rId2"/>
    <hyperlink ref="I8" r:id="rId3"/>
    <hyperlink ref="I7" r:id="rId4"/>
    <hyperlink ref="I9" r:id="rId5"/>
    <hyperlink ref="I10" r:id="rId6"/>
    <hyperlink ref="I11" r:id="rId7"/>
    <hyperlink ref="I12" r:id="rId8"/>
    <hyperlink ref="I14" r:id="rId9"/>
    <hyperlink ref="I15" r:id="rId10"/>
    <hyperlink ref="I17" r:id="rId11"/>
    <hyperlink ref="I18" r:id="rId12"/>
    <hyperlink ref="I19" r:id="rId13"/>
    <hyperlink ref="I20" r:id="rId14"/>
    <hyperlink ref="I23" r:id="rId15"/>
    <hyperlink ref="I24" r:id="rId16"/>
    <hyperlink ref="I26" r:id="rId17"/>
  </hyperlinks>
  <pageMargins left="0.70866141732283472" right="0.70866141732283472" top="0.74803149606299213" bottom="0.74803149606299213" header="0.31496062992125984" footer="0.31496062992125984"/>
  <pageSetup paperSize="9" scale="96" fitToHeight="3" orientation="landscape" r:id="rId18"/>
  <headerFooter>
    <oddFooter>&amp;C&amp;"Times New Roman,обычный"&amp;8Исходные данные и оценка показателя 1.1&amp;R&amp;8&amp;P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7"/>
  <sheetViews>
    <sheetView zoomScale="110" zoomScaleNormal="11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10" s="1" customFormat="1" ht="26.25" customHeight="1" x14ac:dyDescent="0.2">
      <c r="A1" s="719" t="str">
        <f>"Мониторинг бюджетных данных по вопросу "&amp;Методика!B133</f>
        <v>Мониторинг бюджетных данных по вопросу 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B1" s="719"/>
      <c r="C1" s="719"/>
      <c r="D1" s="719"/>
      <c r="E1" s="720"/>
      <c r="F1" s="720"/>
      <c r="G1" s="720"/>
      <c r="H1" s="720"/>
      <c r="I1" s="720"/>
    </row>
    <row r="2" spans="1:10" s="1" customFormat="1" ht="15.75" customHeight="1" x14ac:dyDescent="0.25">
      <c r="A2" s="715" t="str">
        <f>Методика!B134</f>
        <v>Указанные сведения должны быть опубликованы в течение 1-го месяца после окончания отчётного периода.</v>
      </c>
      <c r="B2" s="716"/>
      <c r="C2" s="716"/>
      <c r="D2" s="716"/>
      <c r="E2" s="714"/>
      <c r="F2" s="714"/>
      <c r="G2" s="714"/>
      <c r="H2" s="714"/>
      <c r="I2" s="714"/>
    </row>
    <row r="3" spans="1:10" ht="46.5" customHeight="1" x14ac:dyDescent="0.25">
      <c r="A3" s="669" t="s">
        <v>86</v>
      </c>
      <c r="B3" s="294" t="str">
        <f>Методика!B133</f>
        <v>Публикуются ли ежеквартально сведения об исполнении бюджета МО по расходам в разрезе разделов и подразделов классификации расходов в сравнении с запланированными значениями на соответствующий период (финансовый год)?</v>
      </c>
      <c r="C3" s="669" t="s">
        <v>345</v>
      </c>
      <c r="D3" s="670" t="s">
        <v>364</v>
      </c>
      <c r="E3" s="686"/>
      <c r="F3" s="686"/>
      <c r="G3" s="686"/>
      <c r="H3" s="686"/>
      <c r="I3" s="721" t="s">
        <v>193</v>
      </c>
    </row>
    <row r="4" spans="1:10" ht="15.75" customHeight="1" x14ac:dyDescent="0.25">
      <c r="A4" s="672"/>
      <c r="B4" s="109" t="str">
        <f>Методика!B135</f>
        <v>Да, опубликованы за все отчетные периоды</v>
      </c>
      <c r="C4" s="669"/>
      <c r="D4" s="669" t="s">
        <v>9</v>
      </c>
      <c r="E4" s="669" t="s">
        <v>24</v>
      </c>
      <c r="F4" s="669" t="s">
        <v>19</v>
      </c>
      <c r="G4" s="669" t="s">
        <v>196</v>
      </c>
      <c r="H4" s="670" t="s">
        <v>8</v>
      </c>
      <c r="I4" s="721"/>
    </row>
    <row r="5" spans="1:10" ht="24" customHeight="1" x14ac:dyDescent="0.25">
      <c r="A5" s="672"/>
      <c r="B5" s="109" t="str">
        <f>Методика!B136</f>
        <v>Нет, не опубликованы, или публикуются нерегулярно, или не отвечают требованиям</v>
      </c>
      <c r="C5" s="669"/>
      <c r="D5" s="669"/>
      <c r="E5" s="686"/>
      <c r="F5" s="717"/>
      <c r="G5" s="717"/>
      <c r="H5" s="718"/>
      <c r="I5" s="721"/>
    </row>
    <row r="6" spans="1:10" s="13" customFormat="1" ht="21" hidden="1" x14ac:dyDescent="0.25">
      <c r="A6" s="169" t="s">
        <v>459</v>
      </c>
      <c r="B6" s="167"/>
      <c r="C6" s="169"/>
      <c r="D6" s="169"/>
      <c r="E6" s="169"/>
      <c r="F6" s="169"/>
      <c r="G6" s="169"/>
      <c r="H6" s="6"/>
      <c r="I6" s="5"/>
    </row>
    <row r="7" spans="1:10" s="189" customFormat="1" ht="16.5" customHeight="1" x14ac:dyDescent="0.25">
      <c r="A7" s="271" t="s">
        <v>27</v>
      </c>
      <c r="B7" s="546" t="s">
        <v>153</v>
      </c>
      <c r="C7" s="547"/>
      <c r="D7" s="275">
        <f t="shared" ref="D7:D12" si="0">IF(B7=$B$4,2,IF(B7=$B$5,0,0))</f>
        <v>2</v>
      </c>
      <c r="E7" s="275"/>
      <c r="F7" s="275"/>
      <c r="G7" s="275"/>
      <c r="H7" s="277">
        <f t="shared" ref="H7:H27" si="1">D7*(1-E7)*(1-F7)*(1-G7)</f>
        <v>2</v>
      </c>
      <c r="I7" s="418" t="s">
        <v>576</v>
      </c>
    </row>
    <row r="8" spans="1:10" s="186" customFormat="1" ht="15" customHeight="1" x14ac:dyDescent="0.25">
      <c r="A8" s="271" t="s">
        <v>28</v>
      </c>
      <c r="B8" s="419" t="s">
        <v>153</v>
      </c>
      <c r="C8" s="551"/>
      <c r="D8" s="275">
        <f t="shared" si="0"/>
        <v>2</v>
      </c>
      <c r="E8" s="275"/>
      <c r="F8" s="275"/>
      <c r="G8" s="275"/>
      <c r="H8" s="277">
        <f t="shared" si="1"/>
        <v>2</v>
      </c>
      <c r="I8" s="286" t="s">
        <v>440</v>
      </c>
    </row>
    <row r="9" spans="1:10" s="190" customFormat="1" ht="15" customHeight="1" x14ac:dyDescent="0.25">
      <c r="A9" s="271" t="s">
        <v>29</v>
      </c>
      <c r="B9" s="419" t="s">
        <v>153</v>
      </c>
      <c r="C9" s="420"/>
      <c r="D9" s="275">
        <f t="shared" si="0"/>
        <v>2</v>
      </c>
      <c r="E9" s="275"/>
      <c r="F9" s="275"/>
      <c r="G9" s="275"/>
      <c r="H9" s="277">
        <f t="shared" si="1"/>
        <v>2</v>
      </c>
      <c r="I9" s="286" t="s">
        <v>578</v>
      </c>
    </row>
    <row r="10" spans="1:10" s="189" customFormat="1" ht="15" customHeight="1" x14ac:dyDescent="0.25">
      <c r="A10" s="271" t="s">
        <v>30</v>
      </c>
      <c r="B10" s="419" t="s">
        <v>153</v>
      </c>
      <c r="C10" s="419"/>
      <c r="D10" s="275">
        <f t="shared" si="0"/>
        <v>2</v>
      </c>
      <c r="E10" s="275"/>
      <c r="F10" s="275"/>
      <c r="G10" s="275"/>
      <c r="H10" s="277">
        <f t="shared" si="1"/>
        <v>2</v>
      </c>
      <c r="I10" s="555" t="s">
        <v>337</v>
      </c>
    </row>
    <row r="11" spans="1:10" s="188" customFormat="1" ht="15" customHeight="1" x14ac:dyDescent="0.25">
      <c r="A11" s="271" t="s">
        <v>31</v>
      </c>
      <c r="B11" s="419" t="s">
        <v>153</v>
      </c>
      <c r="C11" s="419"/>
      <c r="D11" s="275">
        <f t="shared" si="0"/>
        <v>2</v>
      </c>
      <c r="E11" s="275"/>
      <c r="F11" s="275"/>
      <c r="G11" s="275"/>
      <c r="H11" s="277">
        <f t="shared" si="1"/>
        <v>2</v>
      </c>
      <c r="I11" s="286" t="s">
        <v>581</v>
      </c>
    </row>
    <row r="12" spans="1:10" s="186" customFormat="1" ht="15" customHeight="1" x14ac:dyDescent="0.25">
      <c r="A12" s="271" t="s">
        <v>32</v>
      </c>
      <c r="B12" s="420" t="s">
        <v>153</v>
      </c>
      <c r="C12" s="420"/>
      <c r="D12" s="275">
        <f t="shared" si="0"/>
        <v>2</v>
      </c>
      <c r="E12" s="275"/>
      <c r="F12" s="280"/>
      <c r="G12" s="275"/>
      <c r="H12" s="277">
        <f t="shared" si="1"/>
        <v>2</v>
      </c>
      <c r="I12" s="555" t="s">
        <v>583</v>
      </c>
    </row>
    <row r="13" spans="1:10" s="171" customFormat="1" ht="15" hidden="1" customHeight="1" x14ac:dyDescent="0.25">
      <c r="A13" s="178" t="s">
        <v>26</v>
      </c>
      <c r="B13" s="194"/>
      <c r="C13" s="192"/>
      <c r="D13" s="173"/>
      <c r="E13" s="173"/>
      <c r="F13" s="170"/>
      <c r="G13" s="170"/>
      <c r="H13" s="170"/>
      <c r="I13" s="193"/>
    </row>
    <row r="14" spans="1:10" s="189" customFormat="1" ht="15" customHeight="1" x14ac:dyDescent="0.25">
      <c r="A14" s="271" t="s">
        <v>33</v>
      </c>
      <c r="B14" s="420" t="s">
        <v>153</v>
      </c>
      <c r="C14" s="552"/>
      <c r="D14" s="275">
        <f t="shared" ref="D14:D27" si="2">IF(B14=$B$4,2,IF(B14=$B$5,0,0))</f>
        <v>2</v>
      </c>
      <c r="E14" s="275"/>
      <c r="F14" s="275"/>
      <c r="G14" s="275"/>
      <c r="H14" s="277">
        <f t="shared" si="1"/>
        <v>2</v>
      </c>
      <c r="I14" s="555" t="s">
        <v>230</v>
      </c>
      <c r="J14" s="175"/>
    </row>
    <row r="15" spans="1:10" s="186" customFormat="1" ht="15" customHeight="1" x14ac:dyDescent="0.25">
      <c r="A15" s="250" t="s">
        <v>34</v>
      </c>
      <c r="B15" s="559" t="s">
        <v>153</v>
      </c>
      <c r="C15" s="559"/>
      <c r="D15" s="246">
        <f t="shared" si="2"/>
        <v>2</v>
      </c>
      <c r="E15" s="246"/>
      <c r="F15" s="246"/>
      <c r="G15" s="246"/>
      <c r="H15" s="513">
        <f t="shared" si="1"/>
        <v>2</v>
      </c>
      <c r="I15" s="421" t="s">
        <v>585</v>
      </c>
    </row>
    <row r="16" spans="1:10" s="186" customFormat="1" ht="15" customHeight="1" x14ac:dyDescent="0.25">
      <c r="A16" s="271" t="s">
        <v>35</v>
      </c>
      <c r="B16" s="420" t="s">
        <v>153</v>
      </c>
      <c r="C16" s="420"/>
      <c r="D16" s="275">
        <f t="shared" si="2"/>
        <v>2</v>
      </c>
      <c r="E16" s="275"/>
      <c r="F16" s="275"/>
      <c r="G16" s="275"/>
      <c r="H16" s="277">
        <f t="shared" si="1"/>
        <v>2</v>
      </c>
      <c r="I16" s="286" t="s">
        <v>240</v>
      </c>
    </row>
    <row r="17" spans="1:11" s="188" customFormat="1" ht="15" customHeight="1" x14ac:dyDescent="0.25">
      <c r="A17" s="250" t="s">
        <v>36</v>
      </c>
      <c r="B17" s="559" t="s">
        <v>153</v>
      </c>
      <c r="C17" s="559"/>
      <c r="D17" s="246">
        <f t="shared" si="2"/>
        <v>2</v>
      </c>
      <c r="E17" s="246"/>
      <c r="F17" s="246"/>
      <c r="G17" s="246"/>
      <c r="H17" s="513">
        <f t="shared" si="1"/>
        <v>2</v>
      </c>
      <c r="I17" s="421" t="s">
        <v>587</v>
      </c>
      <c r="J17" s="205"/>
      <c r="K17" s="205"/>
    </row>
    <row r="18" spans="1:11" s="186" customFormat="1" ht="15" customHeight="1" x14ac:dyDescent="0.25">
      <c r="A18" s="250" t="s">
        <v>37</v>
      </c>
      <c r="B18" s="559" t="s">
        <v>153</v>
      </c>
      <c r="C18" s="559"/>
      <c r="D18" s="246">
        <f t="shared" si="2"/>
        <v>2</v>
      </c>
      <c r="E18" s="246"/>
      <c r="F18" s="246"/>
      <c r="G18" s="246"/>
      <c r="H18" s="513">
        <f t="shared" si="1"/>
        <v>2</v>
      </c>
      <c r="I18" s="421" t="s">
        <v>589</v>
      </c>
      <c r="J18" s="205"/>
    </row>
    <row r="19" spans="1:11" s="186" customFormat="1" ht="15" customHeight="1" x14ac:dyDescent="0.25">
      <c r="A19" s="271" t="s">
        <v>38</v>
      </c>
      <c r="B19" s="420" t="s">
        <v>153</v>
      </c>
      <c r="C19" s="420"/>
      <c r="D19" s="275">
        <f t="shared" si="2"/>
        <v>2</v>
      </c>
      <c r="E19" s="275"/>
      <c r="F19" s="275"/>
      <c r="G19" s="275"/>
      <c r="H19" s="277">
        <f t="shared" si="1"/>
        <v>2</v>
      </c>
      <c r="I19" s="555" t="s">
        <v>477</v>
      </c>
    </row>
    <row r="20" spans="1:11" s="186" customFormat="1" ht="15" customHeight="1" x14ac:dyDescent="0.25">
      <c r="A20" s="271" t="s">
        <v>39</v>
      </c>
      <c r="B20" s="420" t="s">
        <v>153</v>
      </c>
      <c r="C20" s="420"/>
      <c r="D20" s="275">
        <f t="shared" si="2"/>
        <v>2</v>
      </c>
      <c r="E20" s="275"/>
      <c r="F20" s="275"/>
      <c r="G20" s="275"/>
      <c r="H20" s="277">
        <f t="shared" si="1"/>
        <v>2</v>
      </c>
      <c r="I20" s="286" t="s">
        <v>592</v>
      </c>
    </row>
    <row r="21" spans="1:11" s="186" customFormat="1" ht="15" customHeight="1" x14ac:dyDescent="0.25">
      <c r="A21" s="271" t="s">
        <v>40</v>
      </c>
      <c r="B21" s="420" t="s">
        <v>153</v>
      </c>
      <c r="C21" s="552"/>
      <c r="D21" s="275">
        <f t="shared" si="2"/>
        <v>2</v>
      </c>
      <c r="E21" s="275"/>
      <c r="F21" s="280"/>
      <c r="G21" s="280"/>
      <c r="H21" s="277">
        <f>D21*(1-E21)*(1-F21)*(1-G21)</f>
        <v>2</v>
      </c>
      <c r="I21" s="286" t="s">
        <v>434</v>
      </c>
      <c r="J21" s="197"/>
      <c r="K21" s="197"/>
    </row>
    <row r="22" spans="1:11" s="186" customFormat="1" ht="15" customHeight="1" x14ac:dyDescent="0.25">
      <c r="A22" s="271" t="s">
        <v>41</v>
      </c>
      <c r="B22" s="420" t="s">
        <v>153</v>
      </c>
      <c r="C22" s="420"/>
      <c r="D22" s="275">
        <f t="shared" si="2"/>
        <v>2</v>
      </c>
      <c r="E22" s="275"/>
      <c r="F22" s="275"/>
      <c r="G22" s="275"/>
      <c r="H22" s="277">
        <f>D22*(1-E22)*(1-F22)*(1-G22)</f>
        <v>2</v>
      </c>
      <c r="I22" s="286" t="s">
        <v>435</v>
      </c>
    </row>
    <row r="23" spans="1:11" s="186" customFormat="1" ht="15" customHeight="1" x14ac:dyDescent="0.25">
      <c r="A23" s="271" t="s">
        <v>42</v>
      </c>
      <c r="B23" s="420" t="s">
        <v>153</v>
      </c>
      <c r="C23" s="566"/>
      <c r="D23" s="275">
        <f t="shared" si="2"/>
        <v>2</v>
      </c>
      <c r="E23" s="275"/>
      <c r="F23" s="275"/>
      <c r="G23" s="275"/>
      <c r="H23" s="277">
        <f t="shared" si="1"/>
        <v>2</v>
      </c>
      <c r="I23" s="286" t="s">
        <v>442</v>
      </c>
    </row>
    <row r="24" spans="1:11" s="189" customFormat="1" ht="15" customHeight="1" x14ac:dyDescent="0.25">
      <c r="A24" s="271" t="s">
        <v>43</v>
      </c>
      <c r="B24" s="420" t="s">
        <v>153</v>
      </c>
      <c r="C24" s="420"/>
      <c r="D24" s="275">
        <f t="shared" si="2"/>
        <v>2</v>
      </c>
      <c r="E24" s="275"/>
      <c r="F24" s="280"/>
      <c r="G24" s="275"/>
      <c r="H24" s="277">
        <f t="shared" si="1"/>
        <v>2</v>
      </c>
      <c r="I24" s="555" t="s">
        <v>548</v>
      </c>
      <c r="J24" s="175"/>
    </row>
    <row r="25" spans="1:11" s="186" customFormat="1" ht="15" customHeight="1" x14ac:dyDescent="0.25">
      <c r="A25" s="271" t="s">
        <v>44</v>
      </c>
      <c r="B25" s="420" t="s">
        <v>153</v>
      </c>
      <c r="C25" s="420"/>
      <c r="D25" s="275">
        <f t="shared" si="2"/>
        <v>2</v>
      </c>
      <c r="E25" s="275"/>
      <c r="F25" s="280"/>
      <c r="G25" s="275"/>
      <c r="H25" s="277">
        <f t="shared" si="1"/>
        <v>2</v>
      </c>
      <c r="I25" s="286" t="s">
        <v>445</v>
      </c>
    </row>
    <row r="26" spans="1:11" s="186" customFormat="1" ht="15" customHeight="1" x14ac:dyDescent="0.25">
      <c r="A26" s="271" t="s">
        <v>45</v>
      </c>
      <c r="B26" s="420" t="s">
        <v>153</v>
      </c>
      <c r="C26" s="420"/>
      <c r="D26" s="275">
        <f t="shared" si="2"/>
        <v>2</v>
      </c>
      <c r="E26" s="275"/>
      <c r="F26" s="275"/>
      <c r="G26" s="275"/>
      <c r="H26" s="277">
        <f t="shared" si="1"/>
        <v>2</v>
      </c>
      <c r="I26" s="286" t="s">
        <v>593</v>
      </c>
    </row>
    <row r="27" spans="1:11" s="186" customFormat="1" ht="15" customHeight="1" x14ac:dyDescent="0.25">
      <c r="A27" s="271" t="s">
        <v>46</v>
      </c>
      <c r="B27" s="420" t="s">
        <v>153</v>
      </c>
      <c r="C27" s="419"/>
      <c r="D27" s="275">
        <f t="shared" si="2"/>
        <v>2</v>
      </c>
      <c r="E27" s="275"/>
      <c r="F27" s="275"/>
      <c r="G27" s="275"/>
      <c r="H27" s="277">
        <f t="shared" si="1"/>
        <v>2</v>
      </c>
      <c r="I27" s="286" t="s">
        <v>333</v>
      </c>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4">
    <dataValidation type="list" allowBlank="1" showInputMessage="1" showErrorMessage="1" sqref="F26:F27 G7:G12 E14:E27 F22:F23 E7:E12 F7:F11 F14:G20 G22:G27">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21:G21 F24:F25 F12">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16" r:id="rId2"/>
    <hyperlink ref="I8" r:id="rId3"/>
    <hyperlink ref="I7" r:id="rId4"/>
    <hyperlink ref="I9" r:id="rId5"/>
    <hyperlink ref="I10" r:id="rId6"/>
    <hyperlink ref="I11" r:id="rId7"/>
    <hyperlink ref="I12" r:id="rId8"/>
    <hyperlink ref="I15" r:id="rId9"/>
    <hyperlink ref="I17" r:id="rId10"/>
    <hyperlink ref="I18" r:id="rId11"/>
    <hyperlink ref="I19" r:id="rId12"/>
    <hyperlink ref="I20" r:id="rId13"/>
    <hyperlink ref="I24" r:id="rId14"/>
    <hyperlink ref="I26" r:id="rId15"/>
  </hyperlinks>
  <pageMargins left="0.70866141732283472" right="0.70866141732283472" top="0.74803149606299213" bottom="0.74803149606299213" header="0.31496062992125984" footer="0.31496062992125984"/>
  <pageSetup paperSize="9" scale="96" fitToHeight="3" orientation="landscape" r:id="rId16"/>
  <headerFooter>
    <oddFooter>&amp;C&amp;"Times New Roman,обычный"&amp;8Исходные данные и оценка показателя 1.1&amp;R&amp;8&amp;P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Y28"/>
  <sheetViews>
    <sheetView zoomScale="110" zoomScaleNormal="11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25" s="1" customFormat="1" ht="15" customHeight="1" x14ac:dyDescent="0.2">
      <c r="A1" s="719" t="str">
        <f>"Мониторинг бюджетных данных по вопросу "&amp;Методика!B137</f>
        <v>Мониторинг бюджетных данных по вопросу Публикуются ли ежеквартально сведения об объёме муниципального долга МО на начало и на конец отчётного периода?</v>
      </c>
      <c r="B1" s="719"/>
      <c r="C1" s="719"/>
      <c r="D1" s="719"/>
      <c r="E1" s="720"/>
      <c r="F1" s="720"/>
      <c r="G1" s="720"/>
      <c r="H1" s="720"/>
      <c r="I1" s="720"/>
    </row>
    <row r="2" spans="1:25" s="1" customFormat="1" ht="27" customHeight="1" x14ac:dyDescent="0.25">
      <c r="A2" s="715" t="str">
        <f>Методика!B138</f>
        <v>Для максимальной оценки бюджетных данных по данному вопросу требуется публикация сведений об объёме муниципального долга по видам долговых обязательств.
Указанные сведения должны быть опубликованы в течение 1-го месяца после окончания отчётного периода.</v>
      </c>
      <c r="B2" s="716"/>
      <c r="C2" s="716"/>
      <c r="D2" s="716"/>
      <c r="E2" s="714"/>
      <c r="F2" s="714"/>
      <c r="G2" s="714"/>
      <c r="H2" s="714"/>
      <c r="I2" s="714"/>
    </row>
    <row r="3" spans="1:25" ht="28.5" customHeight="1" x14ac:dyDescent="0.25">
      <c r="A3" s="669" t="s">
        <v>86</v>
      </c>
      <c r="B3" s="294" t="str">
        <f>Методика!B137</f>
        <v>Публикуются ли ежеквартально сведения об объёме муниципального долга МО на начало и на конец отчётного периода?</v>
      </c>
      <c r="C3" s="669" t="s">
        <v>345</v>
      </c>
      <c r="D3" s="670" t="s">
        <v>365</v>
      </c>
      <c r="E3" s="686"/>
      <c r="F3" s="686"/>
      <c r="G3" s="686"/>
      <c r="H3" s="686"/>
      <c r="I3" s="721" t="s">
        <v>193</v>
      </c>
    </row>
    <row r="4" spans="1:25" ht="24" customHeight="1" x14ac:dyDescent="0.25">
      <c r="A4" s="669"/>
      <c r="B4" s="109" t="str">
        <f>Методика!B139</f>
        <v>Да, опубликованы за все отчетные периоды, в том числе по видам долговых обязательств</v>
      </c>
      <c r="C4" s="669"/>
      <c r="D4" s="669" t="s">
        <v>9</v>
      </c>
      <c r="E4" s="669" t="s">
        <v>24</v>
      </c>
      <c r="F4" s="669" t="s">
        <v>19</v>
      </c>
      <c r="G4" s="669" t="s">
        <v>196</v>
      </c>
      <c r="H4" s="670" t="s">
        <v>8</v>
      </c>
      <c r="I4" s="721"/>
    </row>
    <row r="5" spans="1:25" ht="24" customHeight="1" x14ac:dyDescent="0.25">
      <c r="A5" s="669"/>
      <c r="B5" s="109" t="str">
        <f>Методика!B140</f>
        <v>Да, опубликованы за все отчетные периоды, но не содержат сведений по видам долговых обязательств</v>
      </c>
      <c r="C5" s="669"/>
      <c r="D5" s="669"/>
      <c r="E5" s="669"/>
      <c r="F5" s="669"/>
      <c r="G5" s="669"/>
      <c r="H5" s="670"/>
      <c r="I5" s="721"/>
    </row>
    <row r="6" spans="1:25" ht="24" customHeight="1" x14ac:dyDescent="0.25">
      <c r="A6" s="669"/>
      <c r="B6" s="109" t="str">
        <f>Методика!B141</f>
        <v>Нет, не опубликованы, или публикуются нерегулярно, или не отвечают требованиям</v>
      </c>
      <c r="C6" s="669"/>
      <c r="D6" s="669"/>
      <c r="E6" s="669"/>
      <c r="F6" s="669"/>
      <c r="G6" s="669"/>
      <c r="H6" s="670"/>
      <c r="I6" s="721"/>
      <c r="J6" s="171"/>
      <c r="K6" s="171"/>
      <c r="L6" s="171"/>
      <c r="M6" s="171"/>
      <c r="N6" s="171"/>
      <c r="O6" s="171"/>
      <c r="P6" s="171"/>
      <c r="Q6" s="171"/>
      <c r="R6" s="171"/>
      <c r="S6" s="171"/>
      <c r="T6" s="171"/>
      <c r="U6" s="171"/>
      <c r="V6" s="171"/>
      <c r="W6" s="171"/>
      <c r="X6" s="171"/>
      <c r="Y6" s="171"/>
    </row>
    <row r="7" spans="1:25" s="13" customFormat="1" ht="21" hidden="1" x14ac:dyDescent="0.25">
      <c r="A7" s="169" t="s">
        <v>459</v>
      </c>
      <c r="B7" s="167"/>
      <c r="C7" s="169"/>
      <c r="D7" s="169"/>
      <c r="E7" s="169"/>
      <c r="F7" s="169"/>
      <c r="G7" s="169"/>
      <c r="H7" s="6"/>
      <c r="I7" s="5"/>
      <c r="J7" s="171"/>
      <c r="K7" s="171"/>
      <c r="L7" s="171"/>
      <c r="M7" s="171"/>
      <c r="N7" s="171"/>
      <c r="O7" s="171"/>
      <c r="P7" s="171"/>
      <c r="Q7" s="171"/>
      <c r="R7" s="171"/>
      <c r="S7" s="171"/>
      <c r="T7" s="171"/>
      <c r="U7" s="171"/>
      <c r="V7" s="171"/>
      <c r="W7" s="171"/>
      <c r="X7" s="171"/>
      <c r="Y7" s="171"/>
    </row>
    <row r="8" spans="1:25" s="189" customFormat="1" ht="15" customHeight="1" x14ac:dyDescent="0.25">
      <c r="A8" s="271" t="s">
        <v>27</v>
      </c>
      <c r="B8" s="546" t="s">
        <v>157</v>
      </c>
      <c r="C8" s="549"/>
      <c r="D8" s="275">
        <f t="shared" ref="D8:D13" si="0">IF(B8=$B$4,2,IF(B8=$B$5,1,IF(B8=$B$6,0,0)))</f>
        <v>2</v>
      </c>
      <c r="E8" s="275"/>
      <c r="F8" s="275"/>
      <c r="G8" s="275"/>
      <c r="H8" s="277">
        <f t="shared" ref="H8:H28" si="1">D8*(1-E8)*(1-F8)*(1-G8)</f>
        <v>2</v>
      </c>
      <c r="I8" s="418" t="s">
        <v>577</v>
      </c>
      <c r="J8" s="175"/>
      <c r="K8" s="175"/>
      <c r="L8" s="175"/>
      <c r="M8" s="175"/>
      <c r="N8" s="175"/>
      <c r="O8" s="175"/>
      <c r="P8" s="175"/>
      <c r="Q8" s="175"/>
      <c r="R8" s="175"/>
      <c r="S8" s="175"/>
      <c r="T8" s="175"/>
      <c r="U8" s="175"/>
      <c r="V8" s="175"/>
      <c r="W8" s="175"/>
      <c r="X8" s="175"/>
      <c r="Y8" s="175"/>
    </row>
    <row r="9" spans="1:25" s="186" customFormat="1" ht="15" customHeight="1" x14ac:dyDescent="0.25">
      <c r="A9" s="271" t="s">
        <v>28</v>
      </c>
      <c r="B9" s="419" t="s">
        <v>157</v>
      </c>
      <c r="C9" s="552"/>
      <c r="D9" s="275">
        <f t="shared" si="0"/>
        <v>2</v>
      </c>
      <c r="E9" s="275"/>
      <c r="F9" s="275"/>
      <c r="G9" s="275"/>
      <c r="H9" s="277">
        <f t="shared" si="1"/>
        <v>2</v>
      </c>
      <c r="I9" s="286" t="s">
        <v>440</v>
      </c>
      <c r="J9" s="223"/>
      <c r="K9" s="171"/>
      <c r="L9" s="171"/>
      <c r="M9" s="171"/>
      <c r="N9" s="171"/>
      <c r="O9" s="171"/>
      <c r="P9" s="171"/>
      <c r="Q9" s="171"/>
      <c r="R9" s="171"/>
      <c r="S9" s="171"/>
      <c r="T9" s="171"/>
      <c r="U9" s="171"/>
      <c r="V9" s="171"/>
      <c r="W9" s="171"/>
      <c r="X9" s="171"/>
      <c r="Y9" s="171"/>
    </row>
    <row r="10" spans="1:25" s="190" customFormat="1" ht="15" customHeight="1" x14ac:dyDescent="0.25">
      <c r="A10" s="271" t="s">
        <v>29</v>
      </c>
      <c r="B10" s="419" t="s">
        <v>157</v>
      </c>
      <c r="C10" s="420"/>
      <c r="D10" s="275">
        <f t="shared" si="0"/>
        <v>2</v>
      </c>
      <c r="E10" s="275"/>
      <c r="F10" s="275"/>
      <c r="G10" s="275"/>
      <c r="H10" s="277">
        <f t="shared" si="1"/>
        <v>2</v>
      </c>
      <c r="I10" s="286" t="s">
        <v>578</v>
      </c>
      <c r="J10" s="176"/>
      <c r="K10" s="176"/>
      <c r="L10" s="176"/>
      <c r="M10" s="176"/>
      <c r="N10" s="176"/>
      <c r="O10" s="176"/>
      <c r="P10" s="176"/>
      <c r="Q10" s="176"/>
      <c r="R10" s="176"/>
      <c r="S10" s="176"/>
      <c r="T10" s="176"/>
      <c r="U10" s="176"/>
      <c r="V10" s="176"/>
      <c r="W10" s="176"/>
      <c r="X10" s="176"/>
      <c r="Y10" s="176"/>
    </row>
    <row r="11" spans="1:25" s="189" customFormat="1" ht="15" customHeight="1" x14ac:dyDescent="0.25">
      <c r="A11" s="271" t="s">
        <v>30</v>
      </c>
      <c r="B11" s="419" t="s">
        <v>157</v>
      </c>
      <c r="C11" s="419"/>
      <c r="D11" s="275">
        <f t="shared" si="0"/>
        <v>2</v>
      </c>
      <c r="E11" s="275"/>
      <c r="F11" s="275"/>
      <c r="G11" s="275"/>
      <c r="H11" s="277">
        <f t="shared" si="1"/>
        <v>2</v>
      </c>
      <c r="I11" s="286" t="s">
        <v>336</v>
      </c>
      <c r="J11" s="175"/>
      <c r="K11" s="175"/>
      <c r="L11" s="175"/>
      <c r="M11" s="175"/>
      <c r="N11" s="175"/>
      <c r="O11" s="175"/>
      <c r="P11" s="175"/>
      <c r="Q11" s="175"/>
      <c r="R11" s="175"/>
      <c r="S11" s="175"/>
      <c r="T11" s="175"/>
      <c r="U11" s="175"/>
      <c r="V11" s="175"/>
      <c r="W11" s="175"/>
      <c r="X11" s="175"/>
      <c r="Y11" s="175"/>
    </row>
    <row r="12" spans="1:25" s="188" customFormat="1" ht="15" customHeight="1" x14ac:dyDescent="0.25">
      <c r="A12" s="271" t="s">
        <v>31</v>
      </c>
      <c r="B12" s="419" t="s">
        <v>157</v>
      </c>
      <c r="C12" s="419"/>
      <c r="D12" s="275">
        <f t="shared" si="0"/>
        <v>2</v>
      </c>
      <c r="E12" s="275"/>
      <c r="F12" s="275"/>
      <c r="G12" s="275"/>
      <c r="H12" s="277">
        <f t="shared" si="1"/>
        <v>2</v>
      </c>
      <c r="I12" s="286" t="s">
        <v>582</v>
      </c>
      <c r="J12" s="223"/>
      <c r="K12" s="223"/>
      <c r="L12" s="223"/>
      <c r="M12" s="223"/>
      <c r="N12" s="223"/>
      <c r="O12" s="223"/>
      <c r="P12" s="223"/>
      <c r="Q12" s="223"/>
      <c r="R12" s="223"/>
      <c r="S12" s="223"/>
      <c r="T12" s="223"/>
      <c r="U12" s="223"/>
      <c r="V12" s="223"/>
      <c r="W12" s="223"/>
      <c r="X12" s="223"/>
      <c r="Y12" s="223"/>
    </row>
    <row r="13" spans="1:25" s="186" customFormat="1" ht="15" customHeight="1" x14ac:dyDescent="0.25">
      <c r="A13" s="271" t="s">
        <v>32</v>
      </c>
      <c r="B13" s="420" t="s">
        <v>157</v>
      </c>
      <c r="C13" s="420"/>
      <c r="D13" s="275">
        <f t="shared" si="0"/>
        <v>2</v>
      </c>
      <c r="E13" s="275"/>
      <c r="F13" s="550"/>
      <c r="G13" s="275"/>
      <c r="H13" s="277">
        <f t="shared" si="1"/>
        <v>2</v>
      </c>
      <c r="I13" s="555" t="s">
        <v>583</v>
      </c>
      <c r="J13" s="171"/>
      <c r="K13" s="171"/>
      <c r="L13" s="171"/>
      <c r="M13" s="171"/>
      <c r="N13" s="171"/>
      <c r="O13" s="171"/>
      <c r="P13" s="171"/>
      <c r="Q13" s="171"/>
      <c r="R13" s="171"/>
      <c r="S13" s="171"/>
      <c r="T13" s="171"/>
      <c r="U13" s="171"/>
      <c r="V13" s="171"/>
      <c r="W13" s="171"/>
      <c r="X13" s="171"/>
      <c r="Y13" s="171"/>
    </row>
    <row r="14" spans="1:25" s="171" customFormat="1" ht="15" hidden="1" customHeight="1" x14ac:dyDescent="0.25">
      <c r="A14" s="178" t="s">
        <v>26</v>
      </c>
      <c r="B14" s="194"/>
      <c r="C14" s="192"/>
      <c r="D14" s="173"/>
      <c r="E14" s="173"/>
      <c r="F14" s="170"/>
      <c r="G14" s="170"/>
      <c r="H14" s="170"/>
      <c r="I14" s="193"/>
    </row>
    <row r="15" spans="1:25" s="189" customFormat="1" ht="15" customHeight="1" x14ac:dyDescent="0.25">
      <c r="A15" s="521" t="s">
        <v>33</v>
      </c>
      <c r="B15" s="420" t="s">
        <v>157</v>
      </c>
      <c r="C15" s="420"/>
      <c r="D15" s="275">
        <f t="shared" ref="D15:D28" si="2">IF(B15=$B$4,2,IF(B15=$B$5,1,IF(B15=$B$6,0,0)))</f>
        <v>2</v>
      </c>
      <c r="E15" s="550"/>
      <c r="F15" s="550"/>
      <c r="G15" s="550"/>
      <c r="H15" s="553">
        <f t="shared" si="1"/>
        <v>2</v>
      </c>
      <c r="I15" s="286" t="s">
        <v>233</v>
      </c>
      <c r="J15" s="175"/>
      <c r="K15" s="175"/>
      <c r="L15" s="175"/>
      <c r="M15" s="175"/>
      <c r="N15" s="175"/>
      <c r="O15" s="175"/>
      <c r="P15" s="175"/>
      <c r="Q15" s="175"/>
      <c r="R15" s="175"/>
      <c r="S15" s="175"/>
      <c r="T15" s="175"/>
      <c r="U15" s="175"/>
      <c r="V15" s="175"/>
      <c r="W15" s="175"/>
      <c r="X15" s="175"/>
      <c r="Y15" s="175"/>
    </row>
    <row r="16" spans="1:25" s="186" customFormat="1" ht="15" customHeight="1" x14ac:dyDescent="0.25">
      <c r="A16" s="250" t="s">
        <v>34</v>
      </c>
      <c r="B16" s="559" t="s">
        <v>157</v>
      </c>
      <c r="C16" s="551"/>
      <c r="D16" s="246">
        <f t="shared" si="2"/>
        <v>2</v>
      </c>
      <c r="E16" s="246"/>
      <c r="F16" s="246"/>
      <c r="G16" s="558"/>
      <c r="H16" s="513">
        <f t="shared" si="1"/>
        <v>2</v>
      </c>
      <c r="I16" s="421" t="s">
        <v>586</v>
      </c>
      <c r="J16" s="171"/>
      <c r="K16" s="171"/>
      <c r="L16" s="171"/>
      <c r="M16" s="171"/>
      <c r="N16" s="171"/>
      <c r="O16" s="171"/>
      <c r="P16" s="171"/>
      <c r="Q16" s="171"/>
      <c r="R16" s="171"/>
      <c r="S16" s="171"/>
      <c r="T16" s="171"/>
      <c r="U16" s="171"/>
      <c r="V16" s="171"/>
      <c r="W16" s="171"/>
      <c r="X16" s="171"/>
      <c r="Y16" s="171"/>
    </row>
    <row r="17" spans="1:25" s="186" customFormat="1" ht="15" customHeight="1" x14ac:dyDescent="0.25">
      <c r="A17" s="271" t="s">
        <v>35</v>
      </c>
      <c r="B17" s="420" t="s">
        <v>157</v>
      </c>
      <c r="C17" s="420"/>
      <c r="D17" s="275">
        <f t="shared" si="2"/>
        <v>2</v>
      </c>
      <c r="E17" s="275"/>
      <c r="F17" s="275"/>
      <c r="G17" s="275"/>
      <c r="H17" s="277">
        <f t="shared" si="1"/>
        <v>2</v>
      </c>
      <c r="I17" s="286" t="s">
        <v>240</v>
      </c>
      <c r="J17" s="154"/>
      <c r="K17" s="171"/>
      <c r="L17" s="171"/>
      <c r="M17" s="171"/>
      <c r="N17" s="171"/>
      <c r="O17" s="171"/>
      <c r="P17" s="171"/>
      <c r="Q17" s="171"/>
      <c r="R17" s="171"/>
      <c r="S17" s="171"/>
      <c r="T17" s="171"/>
      <c r="U17" s="171"/>
      <c r="V17" s="171"/>
      <c r="W17" s="171"/>
      <c r="X17" s="171"/>
      <c r="Y17" s="171"/>
    </row>
    <row r="18" spans="1:25" s="188" customFormat="1" ht="15" customHeight="1" x14ac:dyDescent="0.25">
      <c r="A18" s="250" t="s">
        <v>36</v>
      </c>
      <c r="B18" s="559" t="s">
        <v>157</v>
      </c>
      <c r="C18" s="420"/>
      <c r="D18" s="246">
        <f t="shared" si="2"/>
        <v>2</v>
      </c>
      <c r="E18" s="246"/>
      <c r="F18" s="246"/>
      <c r="G18" s="558"/>
      <c r="H18" s="513">
        <f t="shared" si="1"/>
        <v>2</v>
      </c>
      <c r="I18" s="421" t="s">
        <v>588</v>
      </c>
      <c r="J18" s="223"/>
      <c r="K18" s="223"/>
      <c r="L18" s="223"/>
      <c r="M18" s="223"/>
      <c r="N18" s="223"/>
      <c r="O18" s="223"/>
      <c r="P18" s="223"/>
      <c r="Q18" s="223"/>
      <c r="R18" s="223"/>
      <c r="S18" s="223"/>
      <c r="T18" s="223"/>
      <c r="U18" s="223"/>
      <c r="V18" s="223"/>
      <c r="W18" s="223"/>
      <c r="X18" s="223"/>
      <c r="Y18" s="223"/>
    </row>
    <row r="19" spans="1:25" s="186" customFormat="1" ht="15" customHeight="1" x14ac:dyDescent="0.25">
      <c r="A19" s="250" t="s">
        <v>37</v>
      </c>
      <c r="B19" s="559" t="s">
        <v>157</v>
      </c>
      <c r="C19" s="420" t="s">
        <v>762</v>
      </c>
      <c r="D19" s="246">
        <f t="shared" si="2"/>
        <v>2</v>
      </c>
      <c r="E19" s="246"/>
      <c r="F19" s="246"/>
      <c r="G19" s="462">
        <v>0.5</v>
      </c>
      <c r="H19" s="513">
        <f t="shared" si="1"/>
        <v>1</v>
      </c>
      <c r="I19" s="421" t="s">
        <v>590</v>
      </c>
      <c r="J19" s="171"/>
      <c r="K19" s="171"/>
      <c r="L19" s="171"/>
      <c r="M19" s="171"/>
      <c r="N19" s="171"/>
      <c r="O19" s="171"/>
      <c r="P19" s="171"/>
      <c r="Q19" s="171"/>
      <c r="R19" s="171"/>
      <c r="S19" s="171"/>
      <c r="T19" s="171"/>
      <c r="U19" s="171"/>
      <c r="V19" s="171"/>
      <c r="W19" s="171"/>
      <c r="X19" s="171"/>
      <c r="Y19" s="171"/>
    </row>
    <row r="20" spans="1:25" s="186" customFormat="1" ht="15" customHeight="1" x14ac:dyDescent="0.25">
      <c r="A20" s="271" t="s">
        <v>38</v>
      </c>
      <c r="B20" s="420" t="s">
        <v>157</v>
      </c>
      <c r="C20" s="420"/>
      <c r="D20" s="275">
        <f t="shared" si="2"/>
        <v>2</v>
      </c>
      <c r="E20" s="275"/>
      <c r="F20" s="275"/>
      <c r="G20" s="275"/>
      <c r="H20" s="277">
        <f t="shared" si="1"/>
        <v>2</v>
      </c>
      <c r="I20" s="555" t="s">
        <v>477</v>
      </c>
      <c r="J20" s="216"/>
      <c r="K20" s="171"/>
      <c r="L20" s="171"/>
      <c r="M20" s="171"/>
      <c r="N20" s="171"/>
      <c r="O20" s="171"/>
      <c r="P20" s="171"/>
      <c r="Q20" s="171"/>
      <c r="R20" s="171"/>
      <c r="S20" s="171"/>
      <c r="T20" s="171"/>
      <c r="U20" s="171"/>
      <c r="V20" s="171"/>
      <c r="W20" s="171"/>
      <c r="X20" s="171"/>
      <c r="Y20" s="171"/>
    </row>
    <row r="21" spans="1:25" s="186" customFormat="1" ht="15" customHeight="1" x14ac:dyDescent="0.25">
      <c r="A21" s="271" t="s">
        <v>39</v>
      </c>
      <c r="B21" s="420" t="s">
        <v>157</v>
      </c>
      <c r="C21" s="420"/>
      <c r="D21" s="275">
        <f t="shared" si="2"/>
        <v>2</v>
      </c>
      <c r="E21" s="275"/>
      <c r="F21" s="275"/>
      <c r="G21" s="275"/>
      <c r="H21" s="277">
        <f t="shared" si="1"/>
        <v>2</v>
      </c>
      <c r="I21" s="555" t="s">
        <v>751</v>
      </c>
      <c r="J21" s="171"/>
      <c r="K21" s="171"/>
      <c r="L21" s="171"/>
      <c r="M21" s="171"/>
      <c r="N21" s="171"/>
      <c r="O21" s="171"/>
      <c r="P21" s="171"/>
      <c r="Q21" s="171"/>
      <c r="R21" s="171"/>
      <c r="S21" s="171"/>
      <c r="T21" s="171"/>
      <c r="U21" s="171"/>
      <c r="V21" s="171"/>
      <c r="W21" s="171"/>
      <c r="X21" s="171"/>
      <c r="Y21" s="171"/>
    </row>
    <row r="22" spans="1:25" s="186" customFormat="1" ht="15" customHeight="1" x14ac:dyDescent="0.25">
      <c r="A22" s="271" t="s">
        <v>40</v>
      </c>
      <c r="B22" s="420" t="s">
        <v>157</v>
      </c>
      <c r="C22" s="552"/>
      <c r="D22" s="275">
        <f t="shared" si="2"/>
        <v>2</v>
      </c>
      <c r="E22" s="275"/>
      <c r="F22" s="280"/>
      <c r="G22" s="280"/>
      <c r="H22" s="277">
        <f t="shared" si="1"/>
        <v>2</v>
      </c>
      <c r="I22" s="555" t="s">
        <v>434</v>
      </c>
      <c r="J22" s="171"/>
      <c r="K22" s="171"/>
      <c r="L22" s="216"/>
      <c r="M22" s="171"/>
      <c r="N22" s="171"/>
      <c r="O22" s="171"/>
      <c r="P22" s="171"/>
      <c r="Q22" s="171"/>
      <c r="R22" s="171"/>
      <c r="S22" s="171"/>
      <c r="T22" s="171"/>
      <c r="U22" s="171"/>
      <c r="V22" s="171"/>
      <c r="W22" s="171"/>
      <c r="X22" s="171"/>
      <c r="Y22" s="171"/>
    </row>
    <row r="23" spans="1:25" s="186" customFormat="1" ht="15" customHeight="1" x14ac:dyDescent="0.25">
      <c r="A23" s="271" t="s">
        <v>41</v>
      </c>
      <c r="B23" s="420" t="s">
        <v>158</v>
      </c>
      <c r="C23" s="274" t="s">
        <v>757</v>
      </c>
      <c r="D23" s="275">
        <f t="shared" si="2"/>
        <v>1</v>
      </c>
      <c r="E23" s="275"/>
      <c r="F23" s="462">
        <v>0.5</v>
      </c>
      <c r="G23" s="563"/>
      <c r="H23" s="277">
        <f t="shared" si="1"/>
        <v>0.5</v>
      </c>
      <c r="I23" s="154" t="s">
        <v>756</v>
      </c>
      <c r="J23" s="171"/>
      <c r="K23" s="171"/>
      <c r="L23" s="171"/>
      <c r="M23" s="171"/>
      <c r="N23" s="171"/>
      <c r="O23" s="171"/>
      <c r="P23" s="171"/>
      <c r="Q23" s="171"/>
      <c r="R23" s="171"/>
      <c r="S23" s="171"/>
      <c r="T23" s="171"/>
      <c r="U23" s="171"/>
      <c r="V23" s="171"/>
      <c r="W23" s="171"/>
      <c r="X23" s="171"/>
      <c r="Y23" s="171"/>
    </row>
    <row r="24" spans="1:25" s="186" customFormat="1" ht="15" customHeight="1" x14ac:dyDescent="0.25">
      <c r="A24" s="271" t="s">
        <v>42</v>
      </c>
      <c r="B24" s="420" t="s">
        <v>157</v>
      </c>
      <c r="C24" s="566"/>
      <c r="D24" s="275">
        <f t="shared" si="2"/>
        <v>2</v>
      </c>
      <c r="E24" s="275"/>
      <c r="F24" s="275"/>
      <c r="G24" s="275"/>
      <c r="H24" s="277">
        <f t="shared" si="1"/>
        <v>2</v>
      </c>
      <c r="I24" s="286" t="s">
        <v>443</v>
      </c>
      <c r="J24" s="171"/>
      <c r="K24" s="171"/>
      <c r="L24" s="171"/>
      <c r="M24" s="171"/>
      <c r="N24" s="171"/>
      <c r="O24" s="171"/>
      <c r="P24" s="171"/>
      <c r="Q24" s="171"/>
      <c r="R24" s="171"/>
      <c r="S24" s="171"/>
      <c r="T24" s="171"/>
      <c r="U24" s="171"/>
      <c r="V24" s="171"/>
      <c r="W24" s="171"/>
      <c r="X24" s="171"/>
      <c r="Y24" s="171"/>
    </row>
    <row r="25" spans="1:25" s="189" customFormat="1" ht="15" customHeight="1" x14ac:dyDescent="0.25">
      <c r="A25" s="271" t="s">
        <v>43</v>
      </c>
      <c r="B25" s="420" t="s">
        <v>157</v>
      </c>
      <c r="C25" s="549"/>
      <c r="D25" s="275">
        <f t="shared" si="2"/>
        <v>2</v>
      </c>
      <c r="E25" s="275"/>
      <c r="F25" s="567"/>
      <c r="G25" s="275"/>
      <c r="H25" s="277">
        <f t="shared" si="1"/>
        <v>2</v>
      </c>
      <c r="I25" s="555" t="s">
        <v>548</v>
      </c>
      <c r="J25" s="175"/>
      <c r="K25" s="175"/>
      <c r="L25" s="175"/>
      <c r="M25" s="175"/>
      <c r="N25" s="175"/>
      <c r="O25" s="175"/>
      <c r="P25" s="175"/>
      <c r="Q25" s="175"/>
      <c r="R25" s="175"/>
      <c r="S25" s="175"/>
      <c r="T25" s="175"/>
      <c r="U25" s="175"/>
      <c r="V25" s="175"/>
      <c r="W25" s="175"/>
      <c r="X25" s="175"/>
      <c r="Y25" s="175"/>
    </row>
    <row r="26" spans="1:25" s="186" customFormat="1" ht="15" customHeight="1" x14ac:dyDescent="0.25">
      <c r="A26" s="271" t="s">
        <v>44</v>
      </c>
      <c r="B26" s="420" t="s">
        <v>157</v>
      </c>
      <c r="C26" s="420"/>
      <c r="D26" s="275">
        <f t="shared" si="2"/>
        <v>2</v>
      </c>
      <c r="E26" s="275"/>
      <c r="F26" s="275"/>
      <c r="G26" s="275"/>
      <c r="H26" s="277">
        <f t="shared" si="1"/>
        <v>2</v>
      </c>
      <c r="I26" s="286" t="s">
        <v>444</v>
      </c>
      <c r="J26" s="171"/>
      <c r="K26" s="171"/>
      <c r="L26" s="171"/>
      <c r="M26" s="171"/>
      <c r="N26" s="171"/>
      <c r="O26" s="171"/>
      <c r="P26" s="171"/>
      <c r="Q26" s="171"/>
      <c r="R26" s="171"/>
      <c r="S26" s="171"/>
      <c r="T26" s="171"/>
      <c r="U26" s="171"/>
      <c r="V26" s="171"/>
      <c r="W26" s="171"/>
      <c r="X26" s="171"/>
      <c r="Y26" s="171"/>
    </row>
    <row r="27" spans="1:25" s="186" customFormat="1" ht="15" customHeight="1" x14ac:dyDescent="0.25">
      <c r="A27" s="271" t="s">
        <v>45</v>
      </c>
      <c r="B27" s="420" t="s">
        <v>157</v>
      </c>
      <c r="C27" s="549"/>
      <c r="D27" s="275">
        <f t="shared" si="2"/>
        <v>2</v>
      </c>
      <c r="E27" s="275"/>
      <c r="F27" s="275"/>
      <c r="G27" s="275"/>
      <c r="H27" s="277">
        <f t="shared" si="1"/>
        <v>2</v>
      </c>
      <c r="I27" s="286" t="s">
        <v>447</v>
      </c>
      <c r="J27" s="171"/>
      <c r="K27" s="171"/>
      <c r="L27" s="171"/>
      <c r="M27" s="171"/>
      <c r="N27" s="171"/>
      <c r="O27" s="171"/>
      <c r="P27" s="171"/>
      <c r="Q27" s="171"/>
      <c r="R27" s="171"/>
      <c r="S27" s="171"/>
      <c r="T27" s="171"/>
      <c r="U27" s="171"/>
      <c r="V27" s="171"/>
      <c r="W27" s="171"/>
      <c r="X27" s="171"/>
      <c r="Y27" s="171"/>
    </row>
    <row r="28" spans="1:25" s="186" customFormat="1" ht="15" customHeight="1" x14ac:dyDescent="0.25">
      <c r="A28" s="271" t="s">
        <v>46</v>
      </c>
      <c r="B28" s="420" t="s">
        <v>157</v>
      </c>
      <c r="C28" s="552"/>
      <c r="D28" s="275">
        <f t="shared" si="2"/>
        <v>2</v>
      </c>
      <c r="E28" s="275"/>
      <c r="F28" s="275"/>
      <c r="G28" s="275"/>
      <c r="H28" s="277">
        <f t="shared" si="1"/>
        <v>2</v>
      </c>
      <c r="I28" s="286" t="s">
        <v>448</v>
      </c>
      <c r="J28" s="171"/>
      <c r="K28" s="171"/>
      <c r="L28" s="171"/>
      <c r="M28" s="171"/>
      <c r="N28" s="171"/>
      <c r="O28" s="171"/>
      <c r="P28" s="171"/>
      <c r="Q28" s="171"/>
      <c r="R28" s="171"/>
      <c r="S28" s="171"/>
      <c r="T28" s="171"/>
      <c r="U28" s="171"/>
      <c r="V28" s="171"/>
      <c r="W28" s="171"/>
      <c r="X28" s="171"/>
      <c r="Y28" s="171"/>
    </row>
  </sheetData>
  <autoFilter ref="A7:D28"/>
  <mergeCells count="11">
    <mergeCell ref="H4:H6"/>
    <mergeCell ref="A1:I1"/>
    <mergeCell ref="A2:I2"/>
    <mergeCell ref="A3:A6"/>
    <mergeCell ref="C3:C6"/>
    <mergeCell ref="D3:H3"/>
    <mergeCell ref="I3:I6"/>
    <mergeCell ref="D4:D6"/>
    <mergeCell ref="E4:E6"/>
    <mergeCell ref="F4:F6"/>
    <mergeCell ref="G4:G6"/>
  </mergeCells>
  <dataValidations count="5">
    <dataValidation type="list" allowBlank="1" showInputMessage="1" showErrorMessage="1" sqref="E8:G13 E15:E28 G20:G21 F15:F21 G15:G18 G23:G28 F24:F28">
      <formula1>"0,5"</formula1>
    </dataValidation>
    <dataValidation type="list" allowBlank="1" showInputMessage="1" showErrorMessage="1" sqref="B8:B13 B15:B28">
      <formula1>$B$4:$B$6</formula1>
    </dataValidation>
    <dataValidation type="list" allowBlank="1" showInputMessage="1" showErrorMessage="1" sqref="B7">
      <formula1>$B$4:$B$5</formula1>
    </dataValidation>
    <dataValidation type="list" allowBlank="1" showInputMessage="1" showErrorMessage="1" sqref="B14">
      <formula1>#REF!</formula1>
    </dataValidation>
    <dataValidation type="list" allowBlank="1" showInputMessage="1" showErrorMessage="1" sqref="F22:G22 G19 F23">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7" r:id="rId1" display="http://beldepfin.ru/?page_id=4202"/>
    <hyperlink ref="I17" r:id="rId2"/>
    <hyperlink ref="I11" r:id="rId3"/>
    <hyperlink ref="I8" r:id="rId4"/>
    <hyperlink ref="I10" r:id="rId5"/>
    <hyperlink ref="I12" r:id="rId6"/>
    <hyperlink ref="I13" r:id="rId7"/>
    <hyperlink ref="I15" r:id="rId8"/>
    <hyperlink ref="I16" r:id="rId9"/>
    <hyperlink ref="I18" r:id="rId10"/>
    <hyperlink ref="I19" r:id="rId11"/>
    <hyperlink ref="I20" r:id="rId12"/>
    <hyperlink ref="I22" r:id="rId13"/>
    <hyperlink ref="I24" r:id="rId14"/>
    <hyperlink ref="I25" r:id="rId15"/>
    <hyperlink ref="I27" r:id="rId16"/>
    <hyperlink ref="I28" r:id="rId17"/>
    <hyperlink ref="I21" r:id="rId18"/>
  </hyperlinks>
  <pageMargins left="0.70866141732283472" right="0.70866141732283472" top="0.74803149606299213" bottom="0.74803149606299213" header="0.31496062992125984" footer="0.31496062992125984"/>
  <pageSetup paperSize="9" scale="96" fitToHeight="3" orientation="landscape" r:id="rId19"/>
  <headerFooter>
    <oddFooter>&amp;C&amp;"Times New Roman,обычный"&amp;8Исходные данные и оценка показателя 1.1&amp;R&amp;8&amp;P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209"/>
  <sheetViews>
    <sheetView zoomScale="93" zoomScaleNormal="93" workbookViewId="0">
      <selection sqref="A1:F1"/>
    </sheetView>
  </sheetViews>
  <sheetFormatPr defaultColWidth="8.85546875" defaultRowHeight="15" x14ac:dyDescent="0.25"/>
  <cols>
    <col min="1" max="1" width="7.28515625" style="21" customWidth="1"/>
    <col min="2" max="2" width="146.5703125" customWidth="1"/>
    <col min="3" max="6" width="6.7109375" customWidth="1"/>
    <col min="9" max="9" width="8.85546875" customWidth="1"/>
  </cols>
  <sheetData>
    <row r="1" spans="1:7" s="9" customFormat="1" ht="35.25" customHeight="1" x14ac:dyDescent="0.25">
      <c r="A1" s="652" t="s">
        <v>212</v>
      </c>
      <c r="B1" s="653"/>
      <c r="C1" s="653"/>
      <c r="D1" s="653"/>
      <c r="E1" s="653"/>
      <c r="F1" s="653"/>
      <c r="G1" s="13"/>
    </row>
    <row r="2" spans="1:7" ht="32.25" customHeight="1" x14ac:dyDescent="0.25">
      <c r="A2" s="654" t="s">
        <v>4</v>
      </c>
      <c r="B2" s="655" t="s">
        <v>5</v>
      </c>
      <c r="C2" s="655" t="s">
        <v>6</v>
      </c>
      <c r="D2" s="655" t="s">
        <v>7</v>
      </c>
      <c r="E2" s="655"/>
      <c r="F2" s="655"/>
      <c r="G2" s="13"/>
    </row>
    <row r="3" spans="1:7" ht="23.25" customHeight="1" x14ac:dyDescent="0.25">
      <c r="A3" s="654"/>
      <c r="B3" s="655"/>
      <c r="C3" s="655"/>
      <c r="D3" s="23" t="s">
        <v>11</v>
      </c>
      <c r="E3" s="23" t="s">
        <v>12</v>
      </c>
      <c r="F3" s="23" t="s">
        <v>13</v>
      </c>
      <c r="G3" s="13"/>
    </row>
    <row r="4" spans="1:7" ht="24" x14ac:dyDescent="0.25">
      <c r="A4" s="645">
        <v>1</v>
      </c>
      <c r="B4" s="226" t="s">
        <v>505</v>
      </c>
      <c r="C4" s="646">
        <v>8</v>
      </c>
      <c r="D4" s="646"/>
      <c r="E4" s="646"/>
      <c r="F4" s="646"/>
      <c r="G4" s="13"/>
    </row>
    <row r="5" spans="1:7" ht="36" x14ac:dyDescent="0.25">
      <c r="A5" s="645"/>
      <c r="B5" s="231" t="s">
        <v>246</v>
      </c>
      <c r="C5" s="646"/>
      <c r="D5" s="646"/>
      <c r="E5" s="646"/>
      <c r="F5" s="646"/>
      <c r="G5" s="13"/>
    </row>
    <row r="6" spans="1:7" ht="16.5" customHeight="1" x14ac:dyDescent="0.25">
      <c r="A6" s="647" t="s">
        <v>16</v>
      </c>
      <c r="B6" s="229" t="s">
        <v>247</v>
      </c>
      <c r="C6" s="648"/>
      <c r="D6" s="648"/>
      <c r="E6" s="648"/>
      <c r="F6" s="648"/>
      <c r="G6" s="13"/>
    </row>
    <row r="7" spans="1:7" ht="22.5" customHeight="1" x14ac:dyDescent="0.25">
      <c r="A7" s="647"/>
      <c r="B7" s="227" t="s">
        <v>248</v>
      </c>
      <c r="C7" s="648"/>
      <c r="D7" s="648"/>
      <c r="E7" s="648"/>
      <c r="F7" s="648"/>
      <c r="G7" s="13"/>
    </row>
    <row r="8" spans="1:7" x14ac:dyDescent="0.25">
      <c r="A8" s="24"/>
      <c r="B8" s="25" t="s">
        <v>48</v>
      </c>
      <c r="C8" s="23">
        <v>4</v>
      </c>
      <c r="D8" s="23">
        <v>0.5</v>
      </c>
      <c r="E8" s="23">
        <v>0.5</v>
      </c>
      <c r="F8" s="23"/>
      <c r="G8" s="13"/>
    </row>
    <row r="9" spans="1:7" x14ac:dyDescent="0.25">
      <c r="A9" s="24"/>
      <c r="B9" s="25" t="s">
        <v>10</v>
      </c>
      <c r="C9" s="23">
        <v>0</v>
      </c>
      <c r="D9" s="23"/>
      <c r="E9" s="23"/>
      <c r="F9" s="23"/>
      <c r="G9" s="13"/>
    </row>
    <row r="10" spans="1:7" x14ac:dyDescent="0.25">
      <c r="A10" s="647" t="s">
        <v>17</v>
      </c>
      <c r="B10" s="229" t="s">
        <v>249</v>
      </c>
      <c r="C10" s="648"/>
      <c r="D10" s="648"/>
      <c r="E10" s="648"/>
      <c r="F10" s="648"/>
      <c r="G10" s="13"/>
    </row>
    <row r="11" spans="1:7" ht="36.75" customHeight="1" x14ac:dyDescent="0.25">
      <c r="A11" s="647"/>
      <c r="B11" s="227" t="s">
        <v>250</v>
      </c>
      <c r="C11" s="648"/>
      <c r="D11" s="648"/>
      <c r="E11" s="648"/>
      <c r="F11" s="648"/>
      <c r="G11" s="13"/>
    </row>
    <row r="12" spans="1:7" x14ac:dyDescent="0.25">
      <c r="A12" s="26"/>
      <c r="B12" s="25" t="s">
        <v>15</v>
      </c>
      <c r="C12" s="23">
        <v>2</v>
      </c>
      <c r="D12" s="35">
        <v>0.5</v>
      </c>
      <c r="E12" s="23"/>
      <c r="F12" s="23"/>
      <c r="G12" s="13"/>
    </row>
    <row r="13" spans="1:7" x14ac:dyDescent="0.25">
      <c r="A13" s="26"/>
      <c r="B13" s="25" t="s">
        <v>14</v>
      </c>
      <c r="C13" s="23">
        <v>0</v>
      </c>
      <c r="D13" s="23"/>
      <c r="E13" s="23"/>
      <c r="F13" s="23"/>
      <c r="G13" s="13"/>
    </row>
    <row r="14" spans="1:7" ht="17.25" customHeight="1" x14ac:dyDescent="0.25">
      <c r="A14" s="647" t="s">
        <v>18</v>
      </c>
      <c r="B14" s="229" t="s">
        <v>123</v>
      </c>
      <c r="C14" s="648"/>
      <c r="D14" s="648"/>
      <c r="E14" s="648"/>
      <c r="F14" s="648"/>
      <c r="G14" s="13"/>
    </row>
    <row r="15" spans="1:7" ht="38.25" customHeight="1" x14ac:dyDescent="0.25">
      <c r="A15" s="647"/>
      <c r="B15" s="230" t="s">
        <v>251</v>
      </c>
      <c r="C15" s="648"/>
      <c r="D15" s="648"/>
      <c r="E15" s="648"/>
      <c r="F15" s="648"/>
      <c r="G15" s="13"/>
    </row>
    <row r="16" spans="1:7" x14ac:dyDescent="0.25">
      <c r="A16" s="24"/>
      <c r="B16" s="25" t="s">
        <v>15</v>
      </c>
      <c r="C16" s="23">
        <v>2</v>
      </c>
      <c r="D16" s="35">
        <v>0.5</v>
      </c>
      <c r="E16" s="23"/>
      <c r="F16" s="23"/>
      <c r="G16" s="13"/>
    </row>
    <row r="17" spans="1:7" x14ac:dyDescent="0.25">
      <c r="A17" s="24"/>
      <c r="B17" s="25" t="s">
        <v>21</v>
      </c>
      <c r="C17" s="23">
        <v>0</v>
      </c>
      <c r="D17" s="23"/>
      <c r="E17" s="23"/>
      <c r="F17" s="23"/>
      <c r="G17" s="13"/>
    </row>
    <row r="18" spans="1:7" s="9" customFormat="1" x14ac:dyDescent="0.25">
      <c r="A18" s="650" t="s">
        <v>49</v>
      </c>
      <c r="B18" s="226" t="s">
        <v>216</v>
      </c>
      <c r="C18" s="643">
        <v>8</v>
      </c>
      <c r="D18" s="646"/>
      <c r="E18" s="646"/>
      <c r="F18" s="646"/>
      <c r="G18" s="13"/>
    </row>
    <row r="19" spans="1:7" s="9" customFormat="1" ht="96" x14ac:dyDescent="0.25">
      <c r="A19" s="651"/>
      <c r="B19" s="231" t="s">
        <v>252</v>
      </c>
      <c r="C19" s="643"/>
      <c r="D19" s="646"/>
      <c r="E19" s="646"/>
      <c r="F19" s="646"/>
      <c r="G19" s="13"/>
    </row>
    <row r="20" spans="1:7" s="9" customFormat="1" ht="36.75" customHeight="1" x14ac:dyDescent="0.25">
      <c r="A20" s="228" t="s">
        <v>53</v>
      </c>
      <c r="B20" s="229" t="s">
        <v>253</v>
      </c>
      <c r="C20" s="232"/>
      <c r="D20" s="232"/>
      <c r="E20" s="232"/>
      <c r="F20" s="232"/>
      <c r="G20" s="13"/>
    </row>
    <row r="21" spans="1:7" s="9" customFormat="1" x14ac:dyDescent="0.25">
      <c r="A21" s="34"/>
      <c r="B21" s="37">
        <v>1</v>
      </c>
      <c r="C21" s="35">
        <v>4</v>
      </c>
      <c r="D21" s="35"/>
      <c r="E21" s="35"/>
      <c r="F21" s="35"/>
      <c r="G21" s="13"/>
    </row>
    <row r="22" spans="1:7" s="9" customFormat="1" x14ac:dyDescent="0.25">
      <c r="A22" s="34"/>
      <c r="B22" s="25" t="s">
        <v>50</v>
      </c>
      <c r="C22" s="35">
        <v>2</v>
      </c>
      <c r="D22" s="35"/>
      <c r="E22" s="35"/>
      <c r="F22" s="35"/>
      <c r="G22" s="13"/>
    </row>
    <row r="23" spans="1:7" s="9" customFormat="1" x14ac:dyDescent="0.25">
      <c r="A23" s="34"/>
      <c r="B23" s="25" t="s">
        <v>51</v>
      </c>
      <c r="C23" s="35">
        <v>1</v>
      </c>
      <c r="D23" s="35"/>
      <c r="E23" s="35"/>
      <c r="F23" s="35"/>
      <c r="G23" s="13"/>
    </row>
    <row r="24" spans="1:7" s="9" customFormat="1" x14ac:dyDescent="0.25">
      <c r="A24" s="34"/>
      <c r="B24" s="25" t="s">
        <v>52</v>
      </c>
      <c r="C24" s="35">
        <v>0</v>
      </c>
      <c r="D24" s="35"/>
      <c r="E24" s="35"/>
      <c r="F24" s="35"/>
      <c r="G24" s="13"/>
    </row>
    <row r="25" spans="1:7" s="9" customFormat="1" ht="36" hidden="1" x14ac:dyDescent="0.25">
      <c r="A25" s="228" t="s">
        <v>54</v>
      </c>
      <c r="B25" s="229" t="s">
        <v>209</v>
      </c>
      <c r="C25" s="232"/>
      <c r="D25" s="232"/>
      <c r="E25" s="232"/>
      <c r="F25" s="232"/>
      <c r="G25" s="13"/>
    </row>
    <row r="26" spans="1:7" s="9" customFormat="1" hidden="1" x14ac:dyDescent="0.25">
      <c r="A26" s="34"/>
      <c r="B26" s="37">
        <v>1</v>
      </c>
      <c r="C26" s="35">
        <v>4</v>
      </c>
      <c r="D26" s="35"/>
      <c r="E26" s="35"/>
      <c r="F26" s="35"/>
      <c r="G26" s="13"/>
    </row>
    <row r="27" spans="1:7" s="9" customFormat="1" hidden="1" x14ac:dyDescent="0.25">
      <c r="A27" s="34"/>
      <c r="B27" s="25" t="s">
        <v>50</v>
      </c>
      <c r="C27" s="35">
        <v>2</v>
      </c>
      <c r="D27" s="35"/>
      <c r="E27" s="35"/>
      <c r="F27" s="35"/>
      <c r="G27" s="13"/>
    </row>
    <row r="28" spans="1:7" s="9" customFormat="1" hidden="1" x14ac:dyDescent="0.25">
      <c r="A28" s="34"/>
      <c r="B28" s="25" t="s">
        <v>51</v>
      </c>
      <c r="C28" s="35">
        <v>1</v>
      </c>
      <c r="D28" s="35"/>
      <c r="E28" s="35"/>
      <c r="F28" s="35"/>
      <c r="G28" s="13"/>
    </row>
    <row r="29" spans="1:7" s="9" customFormat="1" hidden="1" x14ac:dyDescent="0.25">
      <c r="A29" s="34"/>
      <c r="B29" s="25" t="s">
        <v>52</v>
      </c>
      <c r="C29" s="35">
        <v>0</v>
      </c>
      <c r="D29" s="35"/>
      <c r="E29" s="35"/>
      <c r="F29" s="35"/>
      <c r="G29" s="13"/>
    </row>
    <row r="30" spans="1:7" s="9" customFormat="1" ht="27.75" customHeight="1" x14ac:dyDescent="0.25">
      <c r="A30" s="228" t="s">
        <v>54</v>
      </c>
      <c r="B30" s="229" t="s">
        <v>254</v>
      </c>
      <c r="C30" s="232"/>
      <c r="D30" s="232"/>
      <c r="E30" s="232"/>
      <c r="F30" s="232"/>
      <c r="G30" s="13"/>
    </row>
    <row r="31" spans="1:7" s="9" customFormat="1" x14ac:dyDescent="0.25">
      <c r="A31" s="34"/>
      <c r="B31" s="37">
        <v>1</v>
      </c>
      <c r="C31" s="35">
        <v>4</v>
      </c>
      <c r="D31" s="35"/>
      <c r="E31" s="35"/>
      <c r="F31" s="35"/>
      <c r="G31" s="13"/>
    </row>
    <row r="32" spans="1:7" s="9" customFormat="1" x14ac:dyDescent="0.25">
      <c r="A32" s="34"/>
      <c r="B32" s="25" t="s">
        <v>50</v>
      </c>
      <c r="C32" s="35">
        <v>2</v>
      </c>
      <c r="D32" s="35"/>
      <c r="E32" s="35"/>
      <c r="F32" s="35"/>
      <c r="G32" s="13"/>
    </row>
    <row r="33" spans="1:7" s="9" customFormat="1" x14ac:dyDescent="0.25">
      <c r="A33" s="34"/>
      <c r="B33" s="25" t="s">
        <v>51</v>
      </c>
      <c r="C33" s="35">
        <v>1</v>
      </c>
      <c r="D33" s="35"/>
      <c r="E33" s="35"/>
      <c r="F33" s="35"/>
      <c r="G33" s="13"/>
    </row>
    <row r="34" spans="1:7" s="9" customFormat="1" x14ac:dyDescent="0.25">
      <c r="A34" s="34"/>
      <c r="B34" s="25" t="s">
        <v>52</v>
      </c>
      <c r="C34" s="35">
        <v>0</v>
      </c>
      <c r="D34" s="35"/>
      <c r="E34" s="35"/>
      <c r="F34" s="35"/>
      <c r="G34" s="13"/>
    </row>
    <row r="35" spans="1:7" s="9" customFormat="1" x14ac:dyDescent="0.25">
      <c r="A35" s="650" t="s">
        <v>55</v>
      </c>
      <c r="B35" s="226" t="s">
        <v>217</v>
      </c>
      <c r="C35" s="646">
        <v>2</v>
      </c>
      <c r="D35" s="646"/>
      <c r="E35" s="646"/>
      <c r="F35" s="646"/>
      <c r="G35" s="13"/>
    </row>
    <row r="36" spans="1:7" s="9" customFormat="1" ht="36" x14ac:dyDescent="0.25">
      <c r="A36" s="651"/>
      <c r="B36" s="231" t="s">
        <v>255</v>
      </c>
      <c r="C36" s="646"/>
      <c r="D36" s="646"/>
      <c r="E36" s="646"/>
      <c r="F36" s="646"/>
      <c r="G36" s="13"/>
    </row>
    <row r="37" spans="1:7" s="9" customFormat="1" ht="16.5" customHeight="1" x14ac:dyDescent="0.25">
      <c r="A37" s="647" t="s">
        <v>56</v>
      </c>
      <c r="B37" s="229" t="s">
        <v>256</v>
      </c>
      <c r="C37" s="648"/>
      <c r="D37" s="648"/>
      <c r="E37" s="648"/>
      <c r="F37" s="648"/>
      <c r="G37" s="13"/>
    </row>
    <row r="38" spans="1:7" s="9" customFormat="1" ht="108" customHeight="1" x14ac:dyDescent="0.25">
      <c r="A38" s="647"/>
      <c r="B38" s="227" t="s">
        <v>257</v>
      </c>
      <c r="C38" s="648"/>
      <c r="D38" s="648"/>
      <c r="E38" s="648"/>
      <c r="F38" s="648"/>
      <c r="G38" s="13"/>
    </row>
    <row r="39" spans="1:7" s="9" customFormat="1" x14ac:dyDescent="0.25">
      <c r="A39" s="34"/>
      <c r="B39" s="25" t="s">
        <v>48</v>
      </c>
      <c r="C39" s="35">
        <v>2</v>
      </c>
      <c r="D39" s="35"/>
      <c r="E39" s="35">
        <v>0.5</v>
      </c>
      <c r="F39" s="35">
        <v>0.5</v>
      </c>
      <c r="G39" s="13"/>
    </row>
    <row r="40" spans="1:7" s="9" customFormat="1" x14ac:dyDescent="0.25">
      <c r="A40" s="34"/>
      <c r="B40" s="25" t="s">
        <v>79</v>
      </c>
      <c r="C40" s="35">
        <v>0</v>
      </c>
      <c r="D40" s="35"/>
      <c r="E40" s="35"/>
      <c r="F40" s="35"/>
      <c r="G40" s="13"/>
    </row>
    <row r="41" spans="1:7" x14ac:dyDescent="0.25">
      <c r="A41" s="650" t="s">
        <v>57</v>
      </c>
      <c r="B41" s="226" t="s">
        <v>218</v>
      </c>
      <c r="C41" s="646">
        <v>12</v>
      </c>
      <c r="D41" s="646"/>
      <c r="E41" s="646"/>
      <c r="F41" s="646"/>
      <c r="G41" s="13"/>
    </row>
    <row r="42" spans="1:7" ht="108" x14ac:dyDescent="0.25">
      <c r="A42" s="651"/>
      <c r="B42" s="231" t="s">
        <v>258</v>
      </c>
      <c r="C42" s="646"/>
      <c r="D42" s="646"/>
      <c r="E42" s="646"/>
      <c r="F42" s="646"/>
      <c r="G42" s="13"/>
    </row>
    <row r="43" spans="1:7" x14ac:dyDescent="0.25">
      <c r="A43" s="647" t="s">
        <v>60</v>
      </c>
      <c r="B43" s="229" t="s">
        <v>259</v>
      </c>
      <c r="C43" s="648"/>
      <c r="D43" s="648"/>
      <c r="E43" s="648"/>
      <c r="F43" s="648"/>
      <c r="G43" s="13"/>
    </row>
    <row r="44" spans="1:7" ht="40.5" customHeight="1" x14ac:dyDescent="0.25">
      <c r="A44" s="647"/>
      <c r="B44" s="227" t="s">
        <v>260</v>
      </c>
      <c r="C44" s="648"/>
      <c r="D44" s="648"/>
      <c r="E44" s="648"/>
      <c r="F44" s="648"/>
      <c r="G44" s="13"/>
    </row>
    <row r="45" spans="1:7" x14ac:dyDescent="0.25">
      <c r="A45" s="34"/>
      <c r="B45" s="25" t="s">
        <v>58</v>
      </c>
      <c r="C45" s="35">
        <v>2</v>
      </c>
      <c r="D45" s="35">
        <v>0.5</v>
      </c>
      <c r="E45" s="35">
        <v>0.5</v>
      </c>
      <c r="F45" s="35"/>
      <c r="G45" s="13"/>
    </row>
    <row r="46" spans="1:7" x14ac:dyDescent="0.25">
      <c r="A46" s="34"/>
      <c r="B46" s="25" t="s">
        <v>59</v>
      </c>
      <c r="C46" s="35">
        <v>1</v>
      </c>
      <c r="D46" s="35">
        <v>0.5</v>
      </c>
      <c r="E46" s="35">
        <v>0.5</v>
      </c>
      <c r="F46" s="35"/>
      <c r="G46" s="13"/>
    </row>
    <row r="47" spans="1:7" x14ac:dyDescent="0.25">
      <c r="A47" s="34"/>
      <c r="B47" s="25" t="s">
        <v>10</v>
      </c>
      <c r="C47" s="35">
        <v>0</v>
      </c>
      <c r="D47" s="35"/>
      <c r="E47" s="35"/>
      <c r="F47" s="35"/>
      <c r="G47" s="13"/>
    </row>
    <row r="48" spans="1:7" s="9" customFormat="1" ht="24" x14ac:dyDescent="0.25">
      <c r="A48" s="647" t="s">
        <v>61</v>
      </c>
      <c r="B48" s="229" t="s">
        <v>261</v>
      </c>
      <c r="C48" s="648"/>
      <c r="D48" s="648"/>
      <c r="E48" s="648"/>
      <c r="F48" s="648"/>
      <c r="G48" s="13"/>
    </row>
    <row r="49" spans="1:7" s="9" customFormat="1" ht="132" x14ac:dyDescent="0.25">
      <c r="A49" s="647"/>
      <c r="B49" s="233" t="s">
        <v>489</v>
      </c>
      <c r="C49" s="648"/>
      <c r="D49" s="648"/>
      <c r="E49" s="648"/>
      <c r="F49" s="648"/>
      <c r="G49" s="13"/>
    </row>
    <row r="50" spans="1:7" s="9" customFormat="1" ht="24" x14ac:dyDescent="0.25">
      <c r="A50" s="34"/>
      <c r="B50" s="25" t="s">
        <v>262</v>
      </c>
      <c r="C50" s="65">
        <v>2</v>
      </c>
      <c r="D50" s="65">
        <v>0.5</v>
      </c>
      <c r="E50" s="65">
        <v>0.5</v>
      </c>
      <c r="F50" s="65"/>
      <c r="G50" s="13"/>
    </row>
    <row r="51" spans="1:7" s="9" customFormat="1" ht="24" x14ac:dyDescent="0.25">
      <c r="A51" s="64"/>
      <c r="B51" s="25" t="s">
        <v>263</v>
      </c>
      <c r="C51" s="65">
        <v>1</v>
      </c>
      <c r="D51" s="65">
        <v>0.5</v>
      </c>
      <c r="E51" s="65">
        <v>0.5</v>
      </c>
      <c r="F51" s="65"/>
      <c r="G51" s="13"/>
    </row>
    <row r="52" spans="1:7" s="9" customFormat="1" ht="24" customHeight="1" x14ac:dyDescent="0.25">
      <c r="A52" s="34"/>
      <c r="B52" s="69" t="s">
        <v>264</v>
      </c>
      <c r="C52" s="65">
        <v>0</v>
      </c>
      <c r="D52" s="65"/>
      <c r="E52" s="65"/>
      <c r="F52" s="65"/>
      <c r="G52" s="13"/>
    </row>
    <row r="53" spans="1:7" s="9" customFormat="1" ht="24" x14ac:dyDescent="0.25">
      <c r="A53" s="647" t="s">
        <v>62</v>
      </c>
      <c r="B53" s="229" t="s">
        <v>265</v>
      </c>
      <c r="C53" s="648"/>
      <c r="D53" s="648"/>
      <c r="E53" s="648"/>
      <c r="F53" s="648"/>
      <c r="G53" s="13"/>
    </row>
    <row r="54" spans="1:7" s="9" customFormat="1" ht="108" x14ac:dyDescent="0.25">
      <c r="A54" s="647"/>
      <c r="B54" s="227" t="s">
        <v>266</v>
      </c>
      <c r="C54" s="648"/>
      <c r="D54" s="648"/>
      <c r="E54" s="648"/>
      <c r="F54" s="648"/>
      <c r="G54" s="13"/>
    </row>
    <row r="55" spans="1:7" s="9" customFormat="1" ht="24" x14ac:dyDescent="0.25">
      <c r="A55" s="34"/>
      <c r="B55" s="25" t="s">
        <v>267</v>
      </c>
      <c r="C55" s="35">
        <v>2</v>
      </c>
      <c r="D55" s="35">
        <v>0.5</v>
      </c>
      <c r="E55" s="35">
        <v>0.5</v>
      </c>
      <c r="F55" s="35"/>
      <c r="G55" s="13"/>
    </row>
    <row r="56" spans="1:7" s="9" customFormat="1" ht="24" x14ac:dyDescent="0.25">
      <c r="A56" s="34"/>
      <c r="B56" s="25" t="s">
        <v>268</v>
      </c>
      <c r="C56" s="35">
        <v>1</v>
      </c>
      <c r="D56" s="35">
        <v>0.5</v>
      </c>
      <c r="E56" s="35">
        <v>0.5</v>
      </c>
      <c r="F56" s="35"/>
      <c r="G56" s="13"/>
    </row>
    <row r="57" spans="1:7" s="9" customFormat="1" x14ac:dyDescent="0.25">
      <c r="A57" s="34"/>
      <c r="B57" s="25" t="s">
        <v>63</v>
      </c>
      <c r="C57" s="35">
        <v>0</v>
      </c>
      <c r="D57" s="35"/>
      <c r="E57" s="35"/>
      <c r="F57" s="35"/>
      <c r="G57" s="13"/>
    </row>
    <row r="58" spans="1:7" s="9" customFormat="1" ht="24" x14ac:dyDescent="0.25">
      <c r="A58" s="647" t="s">
        <v>65</v>
      </c>
      <c r="B58" s="229" t="s">
        <v>269</v>
      </c>
      <c r="C58" s="648"/>
      <c r="D58" s="648"/>
      <c r="E58" s="648"/>
      <c r="F58" s="648"/>
      <c r="G58" s="13"/>
    </row>
    <row r="59" spans="1:7" s="9" customFormat="1" ht="96" x14ac:dyDescent="0.25">
      <c r="A59" s="647"/>
      <c r="B59" s="227" t="s">
        <v>270</v>
      </c>
      <c r="C59" s="648"/>
      <c r="D59" s="648"/>
      <c r="E59" s="648"/>
      <c r="F59" s="648"/>
      <c r="G59" s="13"/>
    </row>
    <row r="60" spans="1:7" s="9" customFormat="1" ht="24" x14ac:dyDescent="0.25">
      <c r="A60" s="34"/>
      <c r="B60" s="25" t="s">
        <v>271</v>
      </c>
      <c r="C60" s="35">
        <v>2</v>
      </c>
      <c r="D60" s="35">
        <v>0.5</v>
      </c>
      <c r="E60" s="35">
        <v>0.5</v>
      </c>
      <c r="F60" s="35"/>
      <c r="G60" s="13"/>
    </row>
    <row r="61" spans="1:7" s="9" customFormat="1" ht="24" x14ac:dyDescent="0.25">
      <c r="A61" s="34"/>
      <c r="B61" s="25" t="s">
        <v>272</v>
      </c>
      <c r="C61" s="35">
        <v>1</v>
      </c>
      <c r="D61" s="35">
        <v>0.5</v>
      </c>
      <c r="E61" s="35">
        <v>0.5</v>
      </c>
      <c r="F61" s="35"/>
      <c r="G61" s="13"/>
    </row>
    <row r="62" spans="1:7" s="9" customFormat="1" x14ac:dyDescent="0.25">
      <c r="A62" s="34"/>
      <c r="B62" s="25" t="s">
        <v>66</v>
      </c>
      <c r="C62" s="35">
        <v>0</v>
      </c>
      <c r="D62" s="35"/>
      <c r="E62" s="35"/>
      <c r="F62" s="35"/>
      <c r="G62" s="13"/>
    </row>
    <row r="63" spans="1:7" s="9" customFormat="1" x14ac:dyDescent="0.25">
      <c r="A63" s="647" t="s">
        <v>67</v>
      </c>
      <c r="B63" s="229" t="s">
        <v>273</v>
      </c>
      <c r="C63" s="648"/>
      <c r="D63" s="648"/>
      <c r="E63" s="648"/>
      <c r="F63" s="648"/>
      <c r="G63" s="13"/>
    </row>
    <row r="64" spans="1:7" s="9" customFormat="1" ht="48" x14ac:dyDescent="0.25">
      <c r="A64" s="647"/>
      <c r="B64" s="227" t="s">
        <v>274</v>
      </c>
      <c r="C64" s="648"/>
      <c r="D64" s="648"/>
      <c r="E64" s="648"/>
      <c r="F64" s="648"/>
      <c r="G64" s="13"/>
    </row>
    <row r="65" spans="1:7" s="9" customFormat="1" x14ac:dyDescent="0.25">
      <c r="A65" s="34"/>
      <c r="B65" s="25" t="s">
        <v>68</v>
      </c>
      <c r="C65" s="35">
        <v>2</v>
      </c>
      <c r="D65" s="35">
        <v>0.5</v>
      </c>
      <c r="E65" s="35">
        <v>0.5</v>
      </c>
      <c r="F65" s="35"/>
      <c r="G65" s="13"/>
    </row>
    <row r="66" spans="1:7" s="9" customFormat="1" x14ac:dyDescent="0.25">
      <c r="A66" s="34"/>
      <c r="B66" s="25" t="s">
        <v>69</v>
      </c>
      <c r="C66" s="35">
        <v>1</v>
      </c>
      <c r="D66" s="35">
        <v>0.5</v>
      </c>
      <c r="E66" s="35">
        <v>0.5</v>
      </c>
      <c r="F66" s="35"/>
      <c r="G66" s="13"/>
    </row>
    <row r="67" spans="1:7" s="9" customFormat="1" x14ac:dyDescent="0.25">
      <c r="A67" s="34"/>
      <c r="B67" s="25" t="s">
        <v>70</v>
      </c>
      <c r="C67" s="35">
        <v>0</v>
      </c>
      <c r="D67" s="35"/>
      <c r="E67" s="35"/>
      <c r="F67" s="35"/>
      <c r="G67" s="13"/>
    </row>
    <row r="68" spans="1:7" s="9" customFormat="1" ht="24" x14ac:dyDescent="0.25">
      <c r="A68" s="647" t="s">
        <v>71</v>
      </c>
      <c r="B68" s="229" t="s">
        <v>275</v>
      </c>
      <c r="C68" s="648"/>
      <c r="D68" s="648"/>
      <c r="E68" s="648"/>
      <c r="F68" s="648"/>
      <c r="G68" s="13"/>
    </row>
    <row r="69" spans="1:7" s="9" customFormat="1" ht="84" x14ac:dyDescent="0.25">
      <c r="A69" s="647"/>
      <c r="B69" s="227" t="s">
        <v>276</v>
      </c>
      <c r="C69" s="648"/>
      <c r="D69" s="648"/>
      <c r="E69" s="648"/>
      <c r="F69" s="648"/>
      <c r="G69" s="13"/>
    </row>
    <row r="70" spans="1:7" s="9" customFormat="1" x14ac:dyDescent="0.25">
      <c r="A70" s="34"/>
      <c r="B70" s="25" t="s">
        <v>72</v>
      </c>
      <c r="C70" s="35">
        <v>2</v>
      </c>
      <c r="D70" s="35"/>
      <c r="E70" s="35">
        <v>0.5</v>
      </c>
      <c r="F70" s="35"/>
      <c r="G70" s="13"/>
    </row>
    <row r="71" spans="1:7" s="9" customFormat="1" x14ac:dyDescent="0.25">
      <c r="A71" s="66"/>
      <c r="B71" s="25" t="s">
        <v>219</v>
      </c>
      <c r="C71" s="67">
        <v>1</v>
      </c>
      <c r="D71" s="67"/>
      <c r="E71" s="67">
        <v>0.5</v>
      </c>
      <c r="F71" s="67"/>
      <c r="G71" s="13"/>
    </row>
    <row r="72" spans="1:7" s="9" customFormat="1" x14ac:dyDescent="0.25">
      <c r="A72" s="34"/>
      <c r="B72" s="25" t="s">
        <v>127</v>
      </c>
      <c r="C72" s="35">
        <v>0</v>
      </c>
      <c r="D72" s="35"/>
      <c r="E72" s="35"/>
      <c r="F72" s="35"/>
      <c r="G72" s="13"/>
    </row>
    <row r="73" spans="1:7" s="9" customFormat="1" x14ac:dyDescent="0.25">
      <c r="A73" s="650" t="s">
        <v>73</v>
      </c>
      <c r="B73" s="226" t="s">
        <v>74</v>
      </c>
      <c r="C73" s="643">
        <v>4</v>
      </c>
      <c r="D73" s="646"/>
      <c r="E73" s="646"/>
      <c r="F73" s="646"/>
      <c r="G73" s="13"/>
    </row>
    <row r="74" spans="1:7" s="9" customFormat="1" ht="65.25" customHeight="1" x14ac:dyDescent="0.25">
      <c r="A74" s="651"/>
      <c r="B74" s="231" t="s">
        <v>277</v>
      </c>
      <c r="C74" s="643"/>
      <c r="D74" s="646"/>
      <c r="E74" s="646"/>
      <c r="F74" s="646"/>
      <c r="G74" s="13"/>
    </row>
    <row r="75" spans="1:7" s="9" customFormat="1" ht="36" hidden="1" x14ac:dyDescent="0.25">
      <c r="A75" s="228" t="s">
        <v>75</v>
      </c>
      <c r="B75" s="229" t="s">
        <v>76</v>
      </c>
      <c r="C75" s="232"/>
      <c r="D75" s="232"/>
      <c r="E75" s="232"/>
      <c r="F75" s="232"/>
      <c r="G75" s="13"/>
    </row>
    <row r="76" spans="1:7" s="9" customFormat="1" hidden="1" x14ac:dyDescent="0.25">
      <c r="A76" s="34"/>
      <c r="B76" s="37">
        <v>1</v>
      </c>
      <c r="C76" s="35">
        <v>4</v>
      </c>
      <c r="D76" s="35"/>
      <c r="E76" s="35"/>
      <c r="F76" s="35"/>
      <c r="G76" s="13"/>
    </row>
    <row r="77" spans="1:7" s="9" customFormat="1" hidden="1" x14ac:dyDescent="0.25">
      <c r="A77" s="34"/>
      <c r="B77" s="25" t="s">
        <v>50</v>
      </c>
      <c r="C77" s="35">
        <v>2</v>
      </c>
      <c r="D77" s="35"/>
      <c r="E77" s="35"/>
      <c r="F77" s="35"/>
      <c r="G77" s="13"/>
    </row>
    <row r="78" spans="1:7" s="9" customFormat="1" hidden="1" x14ac:dyDescent="0.25">
      <c r="A78" s="34"/>
      <c r="B78" s="25" t="s">
        <v>51</v>
      </c>
      <c r="C78" s="35">
        <v>1</v>
      </c>
      <c r="D78" s="35"/>
      <c r="E78" s="35"/>
      <c r="F78" s="35"/>
      <c r="G78" s="13"/>
    </row>
    <row r="79" spans="1:7" s="9" customFormat="1" hidden="1" x14ac:dyDescent="0.25">
      <c r="A79" s="34"/>
      <c r="B79" s="25" t="s">
        <v>52</v>
      </c>
      <c r="C79" s="35">
        <v>0</v>
      </c>
      <c r="D79" s="35"/>
      <c r="E79" s="35"/>
      <c r="F79" s="35"/>
      <c r="G79" s="13"/>
    </row>
    <row r="80" spans="1:7" s="9" customFormat="1" ht="36.75" customHeight="1" x14ac:dyDescent="0.25">
      <c r="A80" s="254" t="s">
        <v>75</v>
      </c>
      <c r="B80" s="229" t="s">
        <v>278</v>
      </c>
      <c r="C80" s="232"/>
      <c r="D80" s="232"/>
      <c r="E80" s="232"/>
      <c r="F80" s="232"/>
      <c r="G80" s="13"/>
    </row>
    <row r="81" spans="1:7" s="9" customFormat="1" x14ac:dyDescent="0.25">
      <c r="A81" s="34"/>
      <c r="B81" s="37">
        <v>1</v>
      </c>
      <c r="C81" s="35">
        <v>4</v>
      </c>
      <c r="D81" s="35"/>
      <c r="E81" s="35"/>
      <c r="F81" s="35"/>
      <c r="G81" s="13"/>
    </row>
    <row r="82" spans="1:7" s="9" customFormat="1" x14ac:dyDescent="0.25">
      <c r="A82" s="34"/>
      <c r="B82" s="25" t="s">
        <v>50</v>
      </c>
      <c r="C82" s="35">
        <v>2</v>
      </c>
      <c r="D82" s="35"/>
      <c r="E82" s="35"/>
      <c r="F82" s="35"/>
      <c r="G82" s="13"/>
    </row>
    <row r="83" spans="1:7" s="9" customFormat="1" x14ac:dyDescent="0.25">
      <c r="A83" s="34"/>
      <c r="B83" s="25" t="s">
        <v>51</v>
      </c>
      <c r="C83" s="35">
        <v>1</v>
      </c>
      <c r="D83" s="35"/>
      <c r="E83" s="35"/>
      <c r="F83" s="35"/>
      <c r="G83" s="13"/>
    </row>
    <row r="84" spans="1:7" s="9" customFormat="1" x14ac:dyDescent="0.25">
      <c r="A84" s="34"/>
      <c r="B84" s="25" t="s">
        <v>52</v>
      </c>
      <c r="C84" s="35">
        <v>0</v>
      </c>
      <c r="D84" s="35"/>
      <c r="E84" s="35"/>
      <c r="F84" s="35"/>
      <c r="G84" s="13"/>
    </row>
    <row r="85" spans="1:7" s="9" customFormat="1" x14ac:dyDescent="0.25">
      <c r="A85" s="650" t="s">
        <v>77</v>
      </c>
      <c r="B85" s="226" t="s">
        <v>78</v>
      </c>
      <c r="C85" s="646">
        <v>3</v>
      </c>
      <c r="D85" s="646"/>
      <c r="E85" s="646"/>
      <c r="F85" s="646"/>
      <c r="G85" s="13"/>
    </row>
    <row r="86" spans="1:7" s="9" customFormat="1" ht="36" x14ac:dyDescent="0.25">
      <c r="A86" s="651"/>
      <c r="B86" s="231" t="s">
        <v>279</v>
      </c>
      <c r="C86" s="646"/>
      <c r="D86" s="646"/>
      <c r="E86" s="646"/>
      <c r="F86" s="646"/>
      <c r="G86" s="13"/>
    </row>
    <row r="87" spans="1:7" s="9" customFormat="1" x14ac:dyDescent="0.25">
      <c r="A87" s="647" t="s">
        <v>80</v>
      </c>
      <c r="B87" s="229" t="s">
        <v>280</v>
      </c>
      <c r="C87" s="648"/>
      <c r="D87" s="648"/>
      <c r="E87" s="648"/>
      <c r="F87" s="648"/>
    </row>
    <row r="88" spans="1:7" s="9" customFormat="1" ht="216" x14ac:dyDescent="0.25">
      <c r="A88" s="647"/>
      <c r="B88" s="233" t="s">
        <v>490</v>
      </c>
      <c r="C88" s="648"/>
      <c r="D88" s="648"/>
      <c r="E88" s="648"/>
      <c r="F88" s="648"/>
    </row>
    <row r="89" spans="1:7" s="9" customFormat="1" x14ac:dyDescent="0.25">
      <c r="A89" s="34"/>
      <c r="B89" s="25" t="s">
        <v>128</v>
      </c>
      <c r="C89" s="35">
        <v>3</v>
      </c>
      <c r="D89" s="35"/>
      <c r="E89" s="35">
        <v>0.5</v>
      </c>
      <c r="F89" s="35">
        <v>0.5</v>
      </c>
    </row>
    <row r="90" spans="1:7" s="9" customFormat="1" x14ac:dyDescent="0.25">
      <c r="A90" s="66"/>
      <c r="B90" s="25" t="s">
        <v>129</v>
      </c>
      <c r="C90" s="67">
        <v>1</v>
      </c>
      <c r="D90" s="67"/>
      <c r="E90" s="67">
        <v>0.5</v>
      </c>
      <c r="F90" s="67">
        <v>0.5</v>
      </c>
    </row>
    <row r="91" spans="1:7" s="9" customFormat="1" x14ac:dyDescent="0.25">
      <c r="A91" s="34"/>
      <c r="B91" s="25" t="s">
        <v>79</v>
      </c>
      <c r="C91" s="35">
        <v>0</v>
      </c>
      <c r="D91" s="35"/>
      <c r="E91" s="35"/>
      <c r="F91" s="35"/>
    </row>
    <row r="92" spans="1:7" s="9" customFormat="1" x14ac:dyDescent="0.25">
      <c r="A92" s="650" t="s">
        <v>81</v>
      </c>
      <c r="B92" s="226" t="s">
        <v>210</v>
      </c>
      <c r="C92" s="646">
        <v>5</v>
      </c>
      <c r="D92" s="646"/>
      <c r="E92" s="646"/>
      <c r="F92" s="646"/>
    </row>
    <row r="93" spans="1:7" s="9" customFormat="1" ht="24" x14ac:dyDescent="0.25">
      <c r="A93" s="651"/>
      <c r="B93" s="231" t="s">
        <v>281</v>
      </c>
      <c r="C93" s="646"/>
      <c r="D93" s="646"/>
      <c r="E93" s="646"/>
      <c r="F93" s="646"/>
    </row>
    <row r="94" spans="1:7" s="9" customFormat="1" x14ac:dyDescent="0.25">
      <c r="A94" s="647" t="s">
        <v>82</v>
      </c>
      <c r="B94" s="229" t="s">
        <v>220</v>
      </c>
      <c r="C94" s="649"/>
      <c r="D94" s="649"/>
      <c r="E94" s="649"/>
      <c r="F94" s="649"/>
    </row>
    <row r="95" spans="1:7" s="9" customFormat="1" ht="156" x14ac:dyDescent="0.25">
      <c r="A95" s="647"/>
      <c r="B95" s="227" t="s">
        <v>491</v>
      </c>
      <c r="C95" s="649"/>
      <c r="D95" s="649"/>
      <c r="E95" s="649"/>
      <c r="F95" s="649"/>
    </row>
    <row r="96" spans="1:7" s="9" customFormat="1" x14ac:dyDescent="0.25">
      <c r="A96" s="34"/>
      <c r="B96" s="257" t="s">
        <v>282</v>
      </c>
      <c r="C96" s="255">
        <v>3</v>
      </c>
      <c r="D96" s="255"/>
      <c r="E96" s="255"/>
      <c r="F96" s="255"/>
    </row>
    <row r="97" spans="1:6" s="9" customFormat="1" x14ac:dyDescent="0.25">
      <c r="A97" s="34"/>
      <c r="B97" s="257" t="s">
        <v>283</v>
      </c>
      <c r="C97" s="255">
        <v>1</v>
      </c>
      <c r="D97" s="255"/>
      <c r="E97" s="255"/>
      <c r="F97" s="255"/>
    </row>
    <row r="98" spans="1:6" s="9" customFormat="1" x14ac:dyDescent="0.25">
      <c r="A98" s="34"/>
      <c r="B98" s="257" t="s">
        <v>189</v>
      </c>
      <c r="C98" s="255">
        <v>0</v>
      </c>
      <c r="D98" s="255"/>
      <c r="E98" s="255"/>
      <c r="F98" s="255"/>
    </row>
    <row r="99" spans="1:6" s="186" customFormat="1" hidden="1" x14ac:dyDescent="0.25">
      <c r="A99" s="256"/>
      <c r="B99" s="257"/>
      <c r="C99" s="255"/>
      <c r="D99" s="255"/>
      <c r="E99" s="255"/>
      <c r="F99" s="255"/>
    </row>
    <row r="100" spans="1:6" s="9" customFormat="1" x14ac:dyDescent="0.25">
      <c r="A100" s="647" t="s">
        <v>83</v>
      </c>
      <c r="B100" s="229" t="s">
        <v>284</v>
      </c>
      <c r="C100" s="648"/>
      <c r="D100" s="648"/>
      <c r="E100" s="648"/>
      <c r="F100" s="648"/>
    </row>
    <row r="101" spans="1:6" s="9" customFormat="1" ht="168" x14ac:dyDescent="0.25">
      <c r="A101" s="647"/>
      <c r="B101" s="227" t="s">
        <v>285</v>
      </c>
      <c r="C101" s="648"/>
      <c r="D101" s="648"/>
      <c r="E101" s="648"/>
      <c r="F101" s="648"/>
    </row>
    <row r="102" spans="1:6" s="9" customFormat="1" x14ac:dyDescent="0.25">
      <c r="A102" s="34"/>
      <c r="B102" s="25" t="s">
        <v>84</v>
      </c>
      <c r="C102" s="35">
        <v>2</v>
      </c>
      <c r="D102" s="35"/>
      <c r="E102" s="35">
        <v>0.5</v>
      </c>
      <c r="F102" s="35"/>
    </row>
    <row r="103" spans="1:6" s="9" customFormat="1" x14ac:dyDescent="0.25">
      <c r="A103" s="34"/>
      <c r="B103" s="25" t="s">
        <v>85</v>
      </c>
      <c r="C103" s="35">
        <v>0</v>
      </c>
      <c r="D103" s="35"/>
      <c r="E103" s="35"/>
      <c r="F103" s="35"/>
    </row>
    <row r="104" spans="1:6" x14ac:dyDescent="0.25">
      <c r="A104" s="645" t="s">
        <v>133</v>
      </c>
      <c r="B104" s="226" t="s">
        <v>134</v>
      </c>
      <c r="C104" s="646">
        <v>12</v>
      </c>
      <c r="D104" s="646"/>
      <c r="E104" s="646"/>
      <c r="F104" s="646"/>
    </row>
    <row r="105" spans="1:6" ht="24" x14ac:dyDescent="0.25">
      <c r="A105" s="645"/>
      <c r="B105" s="231" t="s">
        <v>286</v>
      </c>
      <c r="C105" s="646"/>
      <c r="D105" s="646"/>
      <c r="E105" s="646"/>
      <c r="F105" s="646"/>
    </row>
    <row r="106" spans="1:6" x14ac:dyDescent="0.25">
      <c r="A106" s="647" t="s">
        <v>135</v>
      </c>
      <c r="B106" s="229" t="s">
        <v>287</v>
      </c>
      <c r="C106" s="648"/>
      <c r="D106" s="648"/>
      <c r="E106" s="648"/>
      <c r="F106" s="648"/>
    </row>
    <row r="107" spans="1:6" ht="36.75" thickBot="1" x14ac:dyDescent="0.3">
      <c r="A107" s="647"/>
      <c r="B107" s="233" t="s">
        <v>288</v>
      </c>
      <c r="C107" s="648"/>
      <c r="D107" s="648"/>
      <c r="E107" s="648"/>
      <c r="F107" s="648"/>
    </row>
    <row r="108" spans="1:6" ht="15.75" thickBot="1" x14ac:dyDescent="0.3">
      <c r="A108" s="91"/>
      <c r="B108" s="92" t="s">
        <v>136</v>
      </c>
      <c r="C108" s="93">
        <v>3</v>
      </c>
      <c r="D108" s="94">
        <v>0.5</v>
      </c>
      <c r="E108" s="94">
        <v>0.5</v>
      </c>
      <c r="F108" s="95"/>
    </row>
    <row r="109" spans="1:6" ht="15.75" thickBot="1" x14ac:dyDescent="0.3">
      <c r="A109" s="91"/>
      <c r="B109" s="96" t="s">
        <v>137</v>
      </c>
      <c r="C109" s="97">
        <v>0</v>
      </c>
      <c r="D109" s="95"/>
      <c r="E109" s="95"/>
      <c r="F109" s="95"/>
    </row>
    <row r="110" spans="1:6" x14ac:dyDescent="0.25">
      <c r="A110" s="639" t="s">
        <v>138</v>
      </c>
      <c r="B110" s="234" t="s">
        <v>139</v>
      </c>
      <c r="C110" s="640"/>
      <c r="D110" s="640"/>
      <c r="E110" s="640"/>
      <c r="F110" s="640"/>
    </row>
    <row r="111" spans="1:6" ht="60.75" thickBot="1" x14ac:dyDescent="0.3">
      <c r="A111" s="639"/>
      <c r="B111" s="235" t="s">
        <v>289</v>
      </c>
      <c r="C111" s="640"/>
      <c r="D111" s="640"/>
      <c r="E111" s="640"/>
      <c r="F111" s="640"/>
    </row>
    <row r="112" spans="1:6" ht="15.75" thickBot="1" x14ac:dyDescent="0.3">
      <c r="A112" s="98"/>
      <c r="B112" s="92" t="s">
        <v>136</v>
      </c>
      <c r="C112" s="94">
        <v>3</v>
      </c>
      <c r="D112" s="94">
        <v>0.5</v>
      </c>
      <c r="E112" s="94">
        <v>0.5</v>
      </c>
      <c r="F112" s="95"/>
    </row>
    <row r="113" spans="1:6" ht="15.75" thickBot="1" x14ac:dyDescent="0.3">
      <c r="A113" s="98"/>
      <c r="B113" s="96" t="s">
        <v>140</v>
      </c>
      <c r="C113" s="95">
        <v>0</v>
      </c>
      <c r="D113" s="95"/>
      <c r="E113" s="95"/>
      <c r="F113" s="95"/>
    </row>
    <row r="114" spans="1:6" x14ac:dyDescent="0.25">
      <c r="A114" s="639" t="s">
        <v>141</v>
      </c>
      <c r="B114" s="234" t="s">
        <v>290</v>
      </c>
      <c r="C114" s="640"/>
      <c r="D114" s="640"/>
      <c r="E114" s="640"/>
      <c r="F114" s="640"/>
    </row>
    <row r="115" spans="1:6" ht="36.75" thickBot="1" x14ac:dyDescent="0.3">
      <c r="A115" s="639"/>
      <c r="B115" s="236" t="s">
        <v>291</v>
      </c>
      <c r="C115" s="640"/>
      <c r="D115" s="640"/>
      <c r="E115" s="640"/>
      <c r="F115" s="640"/>
    </row>
    <row r="116" spans="1:6" ht="15.75" thickBot="1" x14ac:dyDescent="0.3">
      <c r="A116" s="91"/>
      <c r="B116" s="92" t="s">
        <v>136</v>
      </c>
      <c r="C116" s="94">
        <v>3</v>
      </c>
      <c r="D116" s="94">
        <v>0.5</v>
      </c>
      <c r="E116" s="94">
        <v>0.5</v>
      </c>
      <c r="F116" s="95"/>
    </row>
    <row r="117" spans="1:6" ht="15.75" thickBot="1" x14ac:dyDescent="0.3">
      <c r="A117" s="91"/>
      <c r="B117" s="96" t="s">
        <v>142</v>
      </c>
      <c r="C117" s="95">
        <v>0</v>
      </c>
      <c r="D117" s="95"/>
      <c r="E117" s="95"/>
      <c r="F117" s="95"/>
    </row>
    <row r="118" spans="1:6" ht="24" x14ac:dyDescent="0.25">
      <c r="A118" s="639" t="s">
        <v>143</v>
      </c>
      <c r="B118" s="234" t="s">
        <v>292</v>
      </c>
      <c r="C118" s="640"/>
      <c r="D118" s="640"/>
      <c r="E118" s="640"/>
      <c r="F118" s="640"/>
    </row>
    <row r="119" spans="1:6" ht="96.75" thickBot="1" x14ac:dyDescent="0.3">
      <c r="A119" s="639"/>
      <c r="B119" s="236" t="s">
        <v>293</v>
      </c>
      <c r="C119" s="640"/>
      <c r="D119" s="640"/>
      <c r="E119" s="640"/>
      <c r="F119" s="640"/>
    </row>
    <row r="120" spans="1:6" ht="15.75" thickBot="1" x14ac:dyDescent="0.3">
      <c r="A120" s="91"/>
      <c r="B120" s="99" t="s">
        <v>144</v>
      </c>
      <c r="C120" s="94">
        <v>3</v>
      </c>
      <c r="D120" s="94">
        <v>0.5</v>
      </c>
      <c r="E120" s="94">
        <v>0.5</v>
      </c>
      <c r="F120" s="95"/>
    </row>
    <row r="121" spans="1:6" ht="15.75" thickBot="1" x14ac:dyDescent="0.3">
      <c r="A121" s="91"/>
      <c r="B121" s="100" t="s">
        <v>145</v>
      </c>
      <c r="C121" s="95">
        <v>2</v>
      </c>
      <c r="D121" s="95">
        <v>0.5</v>
      </c>
      <c r="E121" s="95">
        <v>0.5</v>
      </c>
      <c r="F121" s="95"/>
    </row>
    <row r="122" spans="1:6" ht="24.75" thickBot="1" x14ac:dyDescent="0.3">
      <c r="A122" s="91"/>
      <c r="B122" s="96" t="s">
        <v>146</v>
      </c>
      <c r="C122" s="95">
        <v>0</v>
      </c>
      <c r="D122" s="95"/>
      <c r="E122" s="95"/>
      <c r="F122" s="95"/>
    </row>
    <row r="123" spans="1:6" x14ac:dyDescent="0.25">
      <c r="A123" s="641" t="s">
        <v>147</v>
      </c>
      <c r="B123" s="237" t="s">
        <v>294</v>
      </c>
      <c r="C123" s="643">
        <v>12</v>
      </c>
      <c r="D123" s="644"/>
      <c r="E123" s="644"/>
      <c r="F123" s="644"/>
    </row>
    <row r="124" spans="1:6" ht="48" x14ac:dyDescent="0.25">
      <c r="A124" s="642"/>
      <c r="B124" s="238" t="s">
        <v>295</v>
      </c>
      <c r="C124" s="643"/>
      <c r="D124" s="644"/>
      <c r="E124" s="644"/>
      <c r="F124" s="644"/>
    </row>
    <row r="125" spans="1:6" x14ac:dyDescent="0.25">
      <c r="A125" s="639" t="s">
        <v>148</v>
      </c>
      <c r="B125" s="234" t="s">
        <v>296</v>
      </c>
      <c r="C125" s="640"/>
      <c r="D125" s="640"/>
      <c r="E125" s="640"/>
      <c r="F125" s="640"/>
    </row>
    <row r="126" spans="1:6" ht="96.75" thickBot="1" x14ac:dyDescent="0.3">
      <c r="A126" s="639"/>
      <c r="B126" s="236" t="s">
        <v>297</v>
      </c>
      <c r="C126" s="640"/>
      <c r="D126" s="640"/>
      <c r="E126" s="640"/>
      <c r="F126" s="640"/>
    </row>
    <row r="127" spans="1:6" ht="15.75" thickBot="1" x14ac:dyDescent="0.3">
      <c r="A127" s="91"/>
      <c r="B127" s="92" t="s">
        <v>149</v>
      </c>
      <c r="C127" s="94">
        <v>2</v>
      </c>
      <c r="D127" s="94">
        <v>0.5</v>
      </c>
      <c r="E127" s="94">
        <v>0.5</v>
      </c>
      <c r="F127" s="94">
        <v>0.5</v>
      </c>
    </row>
    <row r="128" spans="1:6" ht="15.75" thickBot="1" x14ac:dyDescent="0.3">
      <c r="A128" s="91"/>
      <c r="B128" s="96" t="s">
        <v>150</v>
      </c>
      <c r="C128" s="95">
        <v>0</v>
      </c>
      <c r="D128" s="101"/>
      <c r="E128" s="101"/>
      <c r="F128" s="101"/>
    </row>
    <row r="129" spans="1:6" ht="24" x14ac:dyDescent="0.25">
      <c r="A129" s="639" t="s">
        <v>151</v>
      </c>
      <c r="B129" s="234" t="s">
        <v>152</v>
      </c>
      <c r="C129" s="640"/>
      <c r="D129" s="640"/>
      <c r="E129" s="640"/>
      <c r="F129" s="640"/>
    </row>
    <row r="130" spans="1:6" ht="24.75" thickBot="1" x14ac:dyDescent="0.3">
      <c r="A130" s="639"/>
      <c r="B130" s="236" t="s">
        <v>298</v>
      </c>
      <c r="C130" s="640"/>
      <c r="D130" s="640"/>
      <c r="E130" s="640"/>
      <c r="F130" s="640"/>
    </row>
    <row r="131" spans="1:6" ht="15.75" thickBot="1" x14ac:dyDescent="0.3">
      <c r="A131" s="91"/>
      <c r="B131" s="92" t="s">
        <v>153</v>
      </c>
      <c r="C131" s="94">
        <v>2</v>
      </c>
      <c r="D131" s="94">
        <v>0.5</v>
      </c>
      <c r="E131" s="94">
        <v>0.5</v>
      </c>
      <c r="F131" s="94">
        <v>0.5</v>
      </c>
    </row>
    <row r="132" spans="1:6" ht="15.75" thickBot="1" x14ac:dyDescent="0.3">
      <c r="A132" s="91"/>
      <c r="B132" s="96" t="s">
        <v>150</v>
      </c>
      <c r="C132" s="95">
        <v>0</v>
      </c>
      <c r="D132" s="95"/>
      <c r="E132" s="95"/>
      <c r="F132" s="95"/>
    </row>
    <row r="133" spans="1:6" ht="24" x14ac:dyDescent="0.25">
      <c r="A133" s="639" t="s">
        <v>154</v>
      </c>
      <c r="B133" s="234" t="s">
        <v>155</v>
      </c>
      <c r="C133" s="640"/>
      <c r="D133" s="640"/>
      <c r="E133" s="640"/>
      <c r="F133" s="640"/>
    </row>
    <row r="134" spans="1:6" ht="15.75" thickBot="1" x14ac:dyDescent="0.3">
      <c r="A134" s="639"/>
      <c r="B134" s="239" t="s">
        <v>299</v>
      </c>
      <c r="C134" s="640"/>
      <c r="D134" s="640"/>
      <c r="E134" s="640"/>
      <c r="F134" s="640"/>
    </row>
    <row r="135" spans="1:6" ht="15.75" thickBot="1" x14ac:dyDescent="0.3">
      <c r="A135" s="91"/>
      <c r="B135" s="92" t="s">
        <v>153</v>
      </c>
      <c r="C135" s="94">
        <v>2</v>
      </c>
      <c r="D135" s="94">
        <v>0.5</v>
      </c>
      <c r="E135" s="94">
        <v>0.5</v>
      </c>
      <c r="F135" s="94">
        <v>0.5</v>
      </c>
    </row>
    <row r="136" spans="1:6" ht="15.75" thickBot="1" x14ac:dyDescent="0.3">
      <c r="A136" s="91"/>
      <c r="B136" s="96" t="s">
        <v>150</v>
      </c>
      <c r="C136" s="95">
        <v>0</v>
      </c>
      <c r="D136" s="95"/>
      <c r="E136" s="95"/>
      <c r="F136" s="95"/>
    </row>
    <row r="137" spans="1:6" x14ac:dyDescent="0.25">
      <c r="A137" s="639" t="s">
        <v>156</v>
      </c>
      <c r="B137" s="234" t="s">
        <v>300</v>
      </c>
      <c r="C137" s="640"/>
      <c r="D137" s="640"/>
      <c r="E137" s="640"/>
      <c r="F137" s="640"/>
    </row>
    <row r="138" spans="1:6" ht="24.75" thickBot="1" x14ac:dyDescent="0.3">
      <c r="A138" s="639"/>
      <c r="B138" s="239" t="s">
        <v>301</v>
      </c>
      <c r="C138" s="640"/>
      <c r="D138" s="640"/>
      <c r="E138" s="640"/>
      <c r="F138" s="640"/>
    </row>
    <row r="139" spans="1:6" ht="15.75" thickBot="1" x14ac:dyDescent="0.3">
      <c r="A139" s="91"/>
      <c r="B139" s="92" t="s">
        <v>157</v>
      </c>
      <c r="C139" s="94">
        <v>2</v>
      </c>
      <c r="D139" s="94">
        <v>0.5</v>
      </c>
      <c r="E139" s="94">
        <v>0.5</v>
      </c>
      <c r="F139" s="94">
        <v>0.5</v>
      </c>
    </row>
    <row r="140" spans="1:6" ht="15.75" thickBot="1" x14ac:dyDescent="0.3">
      <c r="A140" s="91"/>
      <c r="B140" s="96" t="s">
        <v>158</v>
      </c>
      <c r="C140" s="95">
        <v>1</v>
      </c>
      <c r="D140" s="95">
        <v>0.5</v>
      </c>
      <c r="E140" s="95">
        <v>0.5</v>
      </c>
      <c r="F140" s="95">
        <v>0.5</v>
      </c>
    </row>
    <row r="141" spans="1:6" ht="15.75" thickBot="1" x14ac:dyDescent="0.3">
      <c r="A141" s="102"/>
      <c r="B141" s="96" t="s">
        <v>150</v>
      </c>
      <c r="C141" s="95">
        <v>0</v>
      </c>
      <c r="D141" s="95"/>
      <c r="E141" s="95"/>
      <c r="F141" s="95"/>
    </row>
    <row r="142" spans="1:6" ht="24" x14ac:dyDescent="0.25">
      <c r="A142" s="639" t="s">
        <v>159</v>
      </c>
      <c r="B142" s="234" t="s">
        <v>302</v>
      </c>
      <c r="C142" s="640"/>
      <c r="D142" s="640"/>
      <c r="E142" s="640"/>
      <c r="F142" s="640"/>
    </row>
    <row r="143" spans="1:6" ht="48.75" thickBot="1" x14ac:dyDescent="0.3">
      <c r="A143" s="639"/>
      <c r="B143" s="239" t="s">
        <v>303</v>
      </c>
      <c r="C143" s="640"/>
      <c r="D143" s="640"/>
      <c r="E143" s="640"/>
      <c r="F143" s="640"/>
    </row>
    <row r="144" spans="1:6" ht="15.75" thickBot="1" x14ac:dyDescent="0.3">
      <c r="A144" s="91"/>
      <c r="B144" s="92" t="s">
        <v>153</v>
      </c>
      <c r="C144" s="94">
        <v>2</v>
      </c>
      <c r="D144" s="94">
        <v>0.5</v>
      </c>
      <c r="E144" s="94">
        <v>0.5</v>
      </c>
      <c r="F144" s="94">
        <v>0.5</v>
      </c>
    </row>
    <row r="145" spans="1:6" ht="15.75" thickBot="1" x14ac:dyDescent="0.3">
      <c r="A145" s="91"/>
      <c r="B145" s="96" t="s">
        <v>150</v>
      </c>
      <c r="C145" s="95">
        <v>0</v>
      </c>
      <c r="D145" s="95"/>
      <c r="E145" s="95"/>
      <c r="F145" s="95"/>
    </row>
    <row r="146" spans="1:6" ht="24" x14ac:dyDescent="0.25">
      <c r="A146" s="639" t="s">
        <v>160</v>
      </c>
      <c r="B146" s="234" t="s">
        <v>304</v>
      </c>
      <c r="C146" s="640"/>
      <c r="D146" s="640"/>
      <c r="E146" s="640"/>
      <c r="F146" s="640"/>
    </row>
    <row r="147" spans="1:6" ht="36.75" thickBot="1" x14ac:dyDescent="0.3">
      <c r="A147" s="639"/>
      <c r="B147" s="239" t="s">
        <v>305</v>
      </c>
      <c r="C147" s="640"/>
      <c r="D147" s="640"/>
      <c r="E147" s="640"/>
      <c r="F147" s="640"/>
    </row>
    <row r="148" spans="1:6" ht="15.75" thickBot="1" x14ac:dyDescent="0.3">
      <c r="A148" s="91"/>
      <c r="B148" s="92" t="s">
        <v>153</v>
      </c>
      <c r="C148" s="94">
        <v>2</v>
      </c>
      <c r="D148" s="94">
        <v>0.5</v>
      </c>
      <c r="E148" s="94">
        <v>0.5</v>
      </c>
      <c r="F148" s="94">
        <v>0.5</v>
      </c>
    </row>
    <row r="149" spans="1:6" ht="15.75" thickBot="1" x14ac:dyDescent="0.3">
      <c r="A149" s="91"/>
      <c r="B149" s="96" t="s">
        <v>150</v>
      </c>
      <c r="C149" s="95">
        <v>0</v>
      </c>
      <c r="D149" s="95"/>
      <c r="E149" s="95"/>
      <c r="F149" s="95"/>
    </row>
    <row r="150" spans="1:6" x14ac:dyDescent="0.25">
      <c r="A150" s="641" t="s">
        <v>161</v>
      </c>
      <c r="B150" s="237" t="s">
        <v>162</v>
      </c>
      <c r="C150" s="643">
        <v>4</v>
      </c>
      <c r="D150" s="644"/>
      <c r="E150" s="644"/>
      <c r="F150" s="644"/>
    </row>
    <row r="151" spans="1:6" ht="132" x14ac:dyDescent="0.25">
      <c r="A151" s="642"/>
      <c r="B151" s="240" t="s">
        <v>306</v>
      </c>
      <c r="C151" s="643"/>
      <c r="D151" s="644"/>
      <c r="E151" s="644"/>
      <c r="F151" s="644"/>
    </row>
    <row r="152" spans="1:6" x14ac:dyDescent="0.25">
      <c r="A152" s="639" t="s">
        <v>163</v>
      </c>
      <c r="B152" s="234" t="s">
        <v>307</v>
      </c>
      <c r="C152" s="640"/>
      <c r="D152" s="640"/>
      <c r="E152" s="640"/>
      <c r="F152" s="640"/>
    </row>
    <row r="153" spans="1:6" ht="123.75" customHeight="1" thickBot="1" x14ac:dyDescent="0.3">
      <c r="A153" s="639"/>
      <c r="B153" s="235" t="s">
        <v>308</v>
      </c>
      <c r="C153" s="640"/>
      <c r="D153" s="640"/>
      <c r="E153" s="640"/>
      <c r="F153" s="640"/>
    </row>
    <row r="154" spans="1:6" ht="15.75" thickBot="1" x14ac:dyDescent="0.3">
      <c r="A154" s="91"/>
      <c r="B154" s="92" t="s">
        <v>48</v>
      </c>
      <c r="C154" s="94">
        <v>2</v>
      </c>
      <c r="D154" s="94">
        <v>0.5</v>
      </c>
      <c r="E154" s="94">
        <v>0.5</v>
      </c>
      <c r="F154" s="94">
        <v>0.5</v>
      </c>
    </row>
    <row r="155" spans="1:6" ht="15.75" thickBot="1" x14ac:dyDescent="0.3">
      <c r="A155" s="91"/>
      <c r="B155" s="96" t="s">
        <v>79</v>
      </c>
      <c r="C155" s="95">
        <v>0</v>
      </c>
      <c r="D155" s="95"/>
      <c r="E155" s="95"/>
      <c r="F155" s="95"/>
    </row>
    <row r="156" spans="1:6" ht="24" x14ac:dyDescent="0.25">
      <c r="A156" s="639" t="s">
        <v>164</v>
      </c>
      <c r="B156" s="234" t="s">
        <v>309</v>
      </c>
      <c r="C156" s="640"/>
      <c r="D156" s="640"/>
      <c r="E156" s="640"/>
      <c r="F156" s="640"/>
    </row>
    <row r="157" spans="1:6" ht="60.75" thickBot="1" x14ac:dyDescent="0.3">
      <c r="A157" s="639"/>
      <c r="B157" s="235" t="s">
        <v>310</v>
      </c>
      <c r="C157" s="640"/>
      <c r="D157" s="640"/>
      <c r="E157" s="640"/>
      <c r="F157" s="640"/>
    </row>
    <row r="158" spans="1:6" ht="16.5" thickBot="1" x14ac:dyDescent="0.3">
      <c r="A158" s="91"/>
      <c r="B158" s="92" t="s">
        <v>165</v>
      </c>
      <c r="C158" s="321">
        <v>2</v>
      </c>
      <c r="D158" s="94">
        <v>0.5</v>
      </c>
      <c r="E158" s="94">
        <v>0.5</v>
      </c>
      <c r="F158" s="94">
        <v>0.5</v>
      </c>
    </row>
    <row r="159" spans="1:6" ht="15.75" thickBot="1" x14ac:dyDescent="0.3">
      <c r="A159" s="91"/>
      <c r="B159" s="96" t="s">
        <v>166</v>
      </c>
      <c r="C159" s="95">
        <v>1</v>
      </c>
      <c r="D159" s="95">
        <v>0.5</v>
      </c>
      <c r="E159" s="95">
        <v>0.5</v>
      </c>
      <c r="F159" s="95">
        <v>0.5</v>
      </c>
    </row>
    <row r="160" spans="1:6" ht="15.75" thickBot="1" x14ac:dyDescent="0.3">
      <c r="A160" s="91"/>
      <c r="B160" s="96" t="s">
        <v>167</v>
      </c>
      <c r="C160" s="95">
        <v>0</v>
      </c>
      <c r="D160" s="95"/>
      <c r="E160" s="95"/>
      <c r="F160" s="95"/>
    </row>
    <row r="161" spans="1:6" x14ac:dyDescent="0.25">
      <c r="A161" s="641" t="s">
        <v>168</v>
      </c>
      <c r="B161" s="237" t="s">
        <v>169</v>
      </c>
      <c r="C161" s="643">
        <v>12</v>
      </c>
      <c r="D161" s="644"/>
      <c r="E161" s="644"/>
      <c r="F161" s="644"/>
    </row>
    <row r="162" spans="1:6" ht="84" x14ac:dyDescent="0.25">
      <c r="A162" s="642"/>
      <c r="B162" s="240" t="s">
        <v>311</v>
      </c>
      <c r="C162" s="643"/>
      <c r="D162" s="644"/>
      <c r="E162" s="644"/>
      <c r="F162" s="644"/>
    </row>
    <row r="163" spans="1:6" x14ac:dyDescent="0.25">
      <c r="A163" s="639" t="s">
        <v>170</v>
      </c>
      <c r="B163" s="234" t="s">
        <v>312</v>
      </c>
      <c r="C163" s="640"/>
      <c r="D163" s="640"/>
      <c r="E163" s="640"/>
      <c r="F163" s="640"/>
    </row>
    <row r="164" spans="1:6" ht="36.75" thickBot="1" x14ac:dyDescent="0.3">
      <c r="A164" s="639"/>
      <c r="B164" s="235" t="s">
        <v>313</v>
      </c>
      <c r="C164" s="640"/>
      <c r="D164" s="640"/>
      <c r="E164" s="640"/>
      <c r="F164" s="640"/>
    </row>
    <row r="165" spans="1:6" ht="15.75" thickBot="1" x14ac:dyDescent="0.3">
      <c r="A165" s="91"/>
      <c r="B165" s="99" t="s">
        <v>58</v>
      </c>
      <c r="C165" s="94">
        <v>3</v>
      </c>
      <c r="D165" s="94">
        <v>0.5</v>
      </c>
      <c r="E165" s="94">
        <v>0.5</v>
      </c>
      <c r="F165" s="94"/>
    </row>
    <row r="166" spans="1:6" ht="15.75" thickBot="1" x14ac:dyDescent="0.3">
      <c r="A166" s="91"/>
      <c r="B166" s="100" t="s">
        <v>59</v>
      </c>
      <c r="C166" s="95">
        <v>2</v>
      </c>
      <c r="D166" s="95">
        <v>0.5</v>
      </c>
      <c r="E166" s="95">
        <v>0.5</v>
      </c>
      <c r="F166" s="95"/>
    </row>
    <row r="167" spans="1:6" ht="15.75" thickBot="1" x14ac:dyDescent="0.3">
      <c r="A167" s="91"/>
      <c r="B167" s="100" t="s">
        <v>79</v>
      </c>
      <c r="C167" s="95">
        <v>0</v>
      </c>
      <c r="D167" s="95"/>
      <c r="E167" s="95"/>
      <c r="F167" s="95"/>
    </row>
    <row r="168" spans="1:6" ht="24" x14ac:dyDescent="0.25">
      <c r="A168" s="639" t="s">
        <v>171</v>
      </c>
      <c r="B168" s="234" t="s">
        <v>314</v>
      </c>
      <c r="C168" s="640"/>
      <c r="D168" s="640"/>
      <c r="E168" s="640"/>
      <c r="F168" s="640"/>
    </row>
    <row r="169" spans="1:6" ht="36.75" thickBot="1" x14ac:dyDescent="0.3">
      <c r="A169" s="639"/>
      <c r="B169" s="235" t="s">
        <v>315</v>
      </c>
      <c r="C169" s="640"/>
      <c r="D169" s="640"/>
      <c r="E169" s="640"/>
      <c r="F169" s="640"/>
    </row>
    <row r="170" spans="1:6" ht="15.75" thickBot="1" x14ac:dyDescent="0.3">
      <c r="A170" s="91"/>
      <c r="B170" s="99" t="s">
        <v>72</v>
      </c>
      <c r="C170" s="103">
        <v>3</v>
      </c>
      <c r="D170" s="103">
        <v>0.5</v>
      </c>
      <c r="E170" s="103">
        <v>0.5</v>
      </c>
      <c r="F170" s="103"/>
    </row>
    <row r="171" spans="1:6" ht="15.75" thickBot="1" x14ac:dyDescent="0.3">
      <c r="A171" s="91"/>
      <c r="B171" s="100" t="s">
        <v>172</v>
      </c>
      <c r="C171" s="104">
        <v>0</v>
      </c>
      <c r="D171" s="104"/>
      <c r="E171" s="104"/>
      <c r="F171" s="104"/>
    </row>
    <row r="172" spans="1:6" ht="24" x14ac:dyDescent="0.25">
      <c r="A172" s="639" t="s">
        <v>173</v>
      </c>
      <c r="B172" s="234" t="s">
        <v>316</v>
      </c>
      <c r="C172" s="640"/>
      <c r="D172" s="640"/>
      <c r="E172" s="640"/>
      <c r="F172" s="640"/>
    </row>
    <row r="173" spans="1:6" ht="24.75" thickBot="1" x14ac:dyDescent="0.3">
      <c r="A173" s="639"/>
      <c r="B173" s="235" t="s">
        <v>317</v>
      </c>
      <c r="C173" s="640"/>
      <c r="D173" s="640"/>
      <c r="E173" s="640"/>
      <c r="F173" s="640"/>
    </row>
    <row r="174" spans="1:6" ht="15.75" thickBot="1" x14ac:dyDescent="0.3">
      <c r="A174" s="91"/>
      <c r="B174" s="99" t="s">
        <v>174</v>
      </c>
      <c r="C174" s="103">
        <v>3</v>
      </c>
      <c r="D174" s="103">
        <v>0.5</v>
      </c>
      <c r="E174" s="103">
        <v>0.5</v>
      </c>
      <c r="F174" s="103"/>
    </row>
    <row r="175" spans="1:6" ht="15.75" thickBot="1" x14ac:dyDescent="0.3">
      <c r="A175" s="91"/>
      <c r="B175" s="100" t="s">
        <v>63</v>
      </c>
      <c r="C175" s="104">
        <v>0</v>
      </c>
      <c r="D175" s="104"/>
      <c r="E175" s="104"/>
      <c r="F175" s="104"/>
    </row>
    <row r="176" spans="1:6" ht="24" x14ac:dyDescent="0.25">
      <c r="A176" s="639" t="s">
        <v>175</v>
      </c>
      <c r="B176" s="234" t="s">
        <v>318</v>
      </c>
      <c r="C176" s="640"/>
      <c r="D176" s="640"/>
      <c r="E176" s="640"/>
      <c r="F176" s="640"/>
    </row>
    <row r="177" spans="1:6" ht="15.75" thickBot="1" x14ac:dyDescent="0.3">
      <c r="A177" s="639"/>
      <c r="B177" s="235" t="s">
        <v>319</v>
      </c>
      <c r="C177" s="640"/>
      <c r="D177" s="640"/>
      <c r="E177" s="640"/>
      <c r="F177" s="640"/>
    </row>
    <row r="178" spans="1:6" ht="24.75" thickBot="1" x14ac:dyDescent="0.3">
      <c r="A178" s="91"/>
      <c r="B178" s="92" t="s">
        <v>176</v>
      </c>
      <c r="C178" s="103">
        <v>3</v>
      </c>
      <c r="D178" s="103">
        <v>0.5</v>
      </c>
      <c r="E178" s="103">
        <v>0.5</v>
      </c>
      <c r="F178" s="103"/>
    </row>
    <row r="179" spans="1:6" ht="15.75" thickBot="1" x14ac:dyDescent="0.3">
      <c r="A179" s="91"/>
      <c r="B179" s="96" t="s">
        <v>177</v>
      </c>
      <c r="C179" s="104">
        <v>1</v>
      </c>
      <c r="D179" s="104">
        <v>0.5</v>
      </c>
      <c r="E179" s="104">
        <v>0.5</v>
      </c>
      <c r="F179" s="104"/>
    </row>
    <row r="180" spans="1:6" ht="15.75" thickBot="1" x14ac:dyDescent="0.3">
      <c r="A180" s="91"/>
      <c r="B180" s="96" t="s">
        <v>172</v>
      </c>
      <c r="C180" s="104">
        <v>0</v>
      </c>
      <c r="D180" s="104"/>
      <c r="E180" s="104"/>
      <c r="F180" s="104"/>
    </row>
    <row r="181" spans="1:6" x14ac:dyDescent="0.25">
      <c r="A181" s="641" t="s">
        <v>178</v>
      </c>
      <c r="B181" s="237" t="s">
        <v>179</v>
      </c>
      <c r="C181" s="643">
        <v>1</v>
      </c>
      <c r="D181" s="644"/>
      <c r="E181" s="644"/>
      <c r="F181" s="644"/>
    </row>
    <row r="182" spans="1:6" ht="24" x14ac:dyDescent="0.25">
      <c r="A182" s="642"/>
      <c r="B182" s="238" t="s">
        <v>320</v>
      </c>
      <c r="C182" s="643"/>
      <c r="D182" s="644"/>
      <c r="E182" s="644"/>
      <c r="F182" s="644"/>
    </row>
    <row r="183" spans="1:6" x14ac:dyDescent="0.25">
      <c r="A183" s="639" t="s">
        <v>180</v>
      </c>
      <c r="B183" s="234" t="s">
        <v>181</v>
      </c>
      <c r="C183" s="640"/>
      <c r="D183" s="640"/>
      <c r="E183" s="640"/>
      <c r="F183" s="640"/>
    </row>
    <row r="184" spans="1:6" ht="120.75" thickBot="1" x14ac:dyDescent="0.3">
      <c r="A184" s="639"/>
      <c r="B184" s="235" t="s">
        <v>321</v>
      </c>
      <c r="C184" s="640"/>
      <c r="D184" s="640"/>
      <c r="E184" s="640"/>
      <c r="F184" s="640"/>
    </row>
    <row r="185" spans="1:6" ht="15.75" thickBot="1" x14ac:dyDescent="0.3">
      <c r="A185" s="91"/>
      <c r="B185" s="92" t="s">
        <v>182</v>
      </c>
      <c r="C185" s="321">
        <v>1</v>
      </c>
      <c r="D185" s="94"/>
      <c r="E185" s="94" t="s">
        <v>183</v>
      </c>
      <c r="F185" s="94"/>
    </row>
    <row r="186" spans="1:6" ht="15.75" thickBot="1" x14ac:dyDescent="0.3">
      <c r="A186" s="91"/>
      <c r="B186" s="96" t="s">
        <v>79</v>
      </c>
      <c r="C186" s="95">
        <v>0</v>
      </c>
      <c r="D186" s="95"/>
      <c r="E186" s="95"/>
      <c r="F186" s="95"/>
    </row>
    <row r="187" spans="1:6" x14ac:dyDescent="0.25">
      <c r="A187" s="641" t="s">
        <v>184</v>
      </c>
      <c r="B187" s="237" t="s">
        <v>208</v>
      </c>
      <c r="C187" s="643">
        <v>6</v>
      </c>
      <c r="D187" s="644"/>
      <c r="E187" s="644"/>
      <c r="F187" s="644"/>
    </row>
    <row r="188" spans="1:6" ht="24" x14ac:dyDescent="0.25">
      <c r="A188" s="642"/>
      <c r="B188" s="240" t="s">
        <v>322</v>
      </c>
      <c r="C188" s="643"/>
      <c r="D188" s="644"/>
      <c r="E188" s="644"/>
      <c r="F188" s="644"/>
    </row>
    <row r="189" spans="1:6" x14ac:dyDescent="0.25">
      <c r="A189" s="639" t="s">
        <v>185</v>
      </c>
      <c r="B189" s="234" t="s">
        <v>221</v>
      </c>
      <c r="C189" s="640"/>
      <c r="D189" s="640"/>
      <c r="E189" s="640"/>
      <c r="F189" s="640"/>
    </row>
    <row r="190" spans="1:6" ht="168.75" thickBot="1" x14ac:dyDescent="0.3">
      <c r="A190" s="639"/>
      <c r="B190" s="235" t="s">
        <v>323</v>
      </c>
      <c r="C190" s="640"/>
      <c r="D190" s="640"/>
      <c r="E190" s="640"/>
      <c r="F190" s="640"/>
    </row>
    <row r="191" spans="1:6" ht="15.75" thickBot="1" x14ac:dyDescent="0.3">
      <c r="A191" s="91"/>
      <c r="B191" s="99" t="s">
        <v>187</v>
      </c>
      <c r="C191" s="94">
        <v>2</v>
      </c>
      <c r="D191" s="94"/>
      <c r="E191" s="94">
        <v>0.5</v>
      </c>
      <c r="F191" s="94">
        <v>0.5</v>
      </c>
    </row>
    <row r="192" spans="1:6" ht="15.75" thickBot="1" x14ac:dyDescent="0.3">
      <c r="A192" s="91"/>
      <c r="B192" s="100" t="s">
        <v>188</v>
      </c>
      <c r="C192" s="95">
        <v>1</v>
      </c>
      <c r="D192" s="95"/>
      <c r="E192" s="95">
        <v>0.5</v>
      </c>
      <c r="F192" s="95">
        <v>0.5</v>
      </c>
    </row>
    <row r="193" spans="1:6" ht="15.75" thickBot="1" x14ac:dyDescent="0.3">
      <c r="A193" s="91"/>
      <c r="B193" s="100" t="s">
        <v>189</v>
      </c>
      <c r="C193" s="95">
        <v>0</v>
      </c>
      <c r="D193" s="95"/>
      <c r="E193" s="95"/>
      <c r="F193" s="95"/>
    </row>
    <row r="194" spans="1:6" x14ac:dyDescent="0.25">
      <c r="A194" s="639" t="s">
        <v>190</v>
      </c>
      <c r="B194" s="234" t="s">
        <v>324</v>
      </c>
      <c r="C194" s="640"/>
      <c r="D194" s="640"/>
      <c r="E194" s="640"/>
      <c r="F194" s="640"/>
    </row>
    <row r="195" spans="1:6" ht="156.75" thickBot="1" x14ac:dyDescent="0.3">
      <c r="A195" s="639"/>
      <c r="B195" s="227" t="s">
        <v>491</v>
      </c>
      <c r="C195" s="640"/>
      <c r="D195" s="640"/>
      <c r="E195" s="640"/>
      <c r="F195" s="640"/>
    </row>
    <row r="196" spans="1:6" ht="0.75" customHeight="1" thickBot="1" x14ac:dyDescent="0.3">
      <c r="A196" s="91"/>
      <c r="B196" s="99"/>
      <c r="C196" s="103"/>
      <c r="D196" s="103"/>
      <c r="E196" s="103"/>
      <c r="F196" s="103"/>
    </row>
    <row r="197" spans="1:6" ht="15.75" thickBot="1" x14ac:dyDescent="0.3">
      <c r="A197" s="91"/>
      <c r="B197" s="100" t="s">
        <v>282</v>
      </c>
      <c r="C197" s="104">
        <v>2</v>
      </c>
      <c r="D197" s="104"/>
      <c r="E197" s="104"/>
      <c r="F197" s="104"/>
    </row>
    <row r="198" spans="1:6" ht="15.75" thickBot="1" x14ac:dyDescent="0.3">
      <c r="A198" s="91"/>
      <c r="B198" s="100" t="s">
        <v>283</v>
      </c>
      <c r="C198" s="104">
        <v>1</v>
      </c>
      <c r="D198" s="104"/>
      <c r="E198" s="104"/>
      <c r="F198" s="104"/>
    </row>
    <row r="199" spans="1:6" ht="15.75" thickBot="1" x14ac:dyDescent="0.3">
      <c r="A199" s="91"/>
      <c r="B199" s="100" t="s">
        <v>189</v>
      </c>
      <c r="C199" s="104">
        <v>0</v>
      </c>
      <c r="D199" s="104"/>
      <c r="E199" s="104"/>
      <c r="F199" s="104"/>
    </row>
    <row r="200" spans="1:6" x14ac:dyDescent="0.25">
      <c r="A200" s="639" t="s">
        <v>191</v>
      </c>
      <c r="B200" s="258" t="s">
        <v>325</v>
      </c>
      <c r="C200" s="640"/>
      <c r="D200" s="640"/>
      <c r="E200" s="640"/>
      <c r="F200" s="640"/>
    </row>
    <row r="201" spans="1:6" ht="168.75" thickBot="1" x14ac:dyDescent="0.3">
      <c r="A201" s="639"/>
      <c r="B201" s="235" t="s">
        <v>326</v>
      </c>
      <c r="C201" s="640"/>
      <c r="D201" s="640"/>
      <c r="E201" s="640"/>
      <c r="F201" s="640"/>
    </row>
    <row r="202" spans="1:6" ht="15.75" thickBot="1" x14ac:dyDescent="0.3">
      <c r="A202" s="91"/>
      <c r="B202" s="99" t="s">
        <v>84</v>
      </c>
      <c r="C202" s="103">
        <v>2</v>
      </c>
      <c r="D202" s="103"/>
      <c r="E202" s="103">
        <v>0.5</v>
      </c>
      <c r="F202" s="103"/>
    </row>
    <row r="203" spans="1:6" x14ac:dyDescent="0.25">
      <c r="A203" s="102"/>
      <c r="B203" s="259" t="s">
        <v>192</v>
      </c>
      <c r="C203" s="260">
        <v>0</v>
      </c>
      <c r="D203" s="260"/>
      <c r="E203" s="260"/>
      <c r="F203" s="260"/>
    </row>
    <row r="204" spans="1:6" ht="72.75" x14ac:dyDescent="0.25">
      <c r="A204" s="261" t="s">
        <v>327</v>
      </c>
      <c r="B204" s="262" t="s">
        <v>506</v>
      </c>
      <c r="C204" s="322">
        <v>3</v>
      </c>
      <c r="D204" s="263"/>
      <c r="E204" s="263"/>
      <c r="F204" s="263"/>
    </row>
    <row r="205" spans="1:6" ht="57" customHeight="1" thickBot="1" x14ac:dyDescent="0.3">
      <c r="A205" s="455" t="s">
        <v>328</v>
      </c>
      <c r="B205" s="265" t="s">
        <v>449</v>
      </c>
      <c r="C205" s="266"/>
      <c r="D205" s="266"/>
      <c r="E205" s="266"/>
      <c r="F205" s="266"/>
    </row>
    <row r="206" spans="1:6" ht="15.75" thickBot="1" x14ac:dyDescent="0.3">
      <c r="A206" s="264"/>
      <c r="B206" s="267">
        <v>1</v>
      </c>
      <c r="C206" s="268">
        <v>3</v>
      </c>
      <c r="D206" s="269"/>
      <c r="E206" s="269"/>
      <c r="F206" s="269"/>
    </row>
    <row r="207" spans="1:6" ht="15.75" thickBot="1" x14ac:dyDescent="0.3">
      <c r="A207" s="264"/>
      <c r="B207" s="270" t="s">
        <v>329</v>
      </c>
      <c r="C207" s="268">
        <v>2</v>
      </c>
      <c r="D207" s="269"/>
      <c r="E207" s="269"/>
      <c r="F207" s="269"/>
    </row>
    <row r="208" spans="1:6" ht="15.75" thickBot="1" x14ac:dyDescent="0.3">
      <c r="A208" s="264"/>
      <c r="B208" s="270" t="s">
        <v>330</v>
      </c>
      <c r="C208" s="268">
        <v>1</v>
      </c>
      <c r="D208" s="269"/>
      <c r="E208" s="269"/>
      <c r="F208" s="269"/>
    </row>
    <row r="209" spans="1:6" ht="15.75" thickBot="1" x14ac:dyDescent="0.3">
      <c r="A209" s="264"/>
      <c r="B209" s="270" t="s">
        <v>331</v>
      </c>
      <c r="C209" s="268">
        <v>0</v>
      </c>
      <c r="D209" s="269"/>
      <c r="E209" s="269"/>
      <c r="F209" s="269"/>
    </row>
  </sheetData>
  <mergeCells count="235">
    <mergeCell ref="A87:A88"/>
    <mergeCell ref="C87:C88"/>
    <mergeCell ref="D87:D88"/>
    <mergeCell ref="D37:D38"/>
    <mergeCell ref="E4:E5"/>
    <mergeCell ref="F4:F5"/>
    <mergeCell ref="A1:F1"/>
    <mergeCell ref="A2:A3"/>
    <mergeCell ref="B2:B3"/>
    <mergeCell ref="C2:C3"/>
    <mergeCell ref="D2:F2"/>
    <mergeCell ref="E14:E15"/>
    <mergeCell ref="F14:F15"/>
    <mergeCell ref="E6:E7"/>
    <mergeCell ref="F10:F11"/>
    <mergeCell ref="E10:E11"/>
    <mergeCell ref="A10:A11"/>
    <mergeCell ref="C10:C11"/>
    <mergeCell ref="A14:A15"/>
    <mergeCell ref="C14:C15"/>
    <mergeCell ref="D10:D11"/>
    <mergeCell ref="F6:F7"/>
    <mergeCell ref="D14:D15"/>
    <mergeCell ref="A4:A5"/>
    <mergeCell ref="C4:C5"/>
    <mergeCell ref="D4:D5"/>
    <mergeCell ref="A6:A7"/>
    <mergeCell ref="C6:C7"/>
    <mergeCell ref="A18:A19"/>
    <mergeCell ref="C18:C19"/>
    <mergeCell ref="D18:D19"/>
    <mergeCell ref="E18:E19"/>
    <mergeCell ref="D6:D7"/>
    <mergeCell ref="F18:F19"/>
    <mergeCell ref="A85:A86"/>
    <mergeCell ref="C85:C86"/>
    <mergeCell ref="D85:D86"/>
    <mergeCell ref="E85:E86"/>
    <mergeCell ref="F85:F86"/>
    <mergeCell ref="A35:A36"/>
    <mergeCell ref="C35:C36"/>
    <mergeCell ref="D35:D36"/>
    <mergeCell ref="E35:E36"/>
    <mergeCell ref="F35:F36"/>
    <mergeCell ref="A73:A74"/>
    <mergeCell ref="C73:C74"/>
    <mergeCell ref="D73:D74"/>
    <mergeCell ref="E73:E74"/>
    <mergeCell ref="F73:F74"/>
    <mergeCell ref="A37:A38"/>
    <mergeCell ref="C37:C38"/>
    <mergeCell ref="E37:E38"/>
    <mergeCell ref="F37:F38"/>
    <mergeCell ref="A41:A42"/>
    <mergeCell ref="C41:C42"/>
    <mergeCell ref="D41:D42"/>
    <mergeCell ref="E41:E42"/>
    <mergeCell ref="F41:F42"/>
    <mergeCell ref="E87:E88"/>
    <mergeCell ref="F87:F88"/>
    <mergeCell ref="A43:A44"/>
    <mergeCell ref="C43:C44"/>
    <mergeCell ref="D43:D44"/>
    <mergeCell ref="E43:E44"/>
    <mergeCell ref="F43:F44"/>
    <mergeCell ref="A48:A49"/>
    <mergeCell ref="C48:C49"/>
    <mergeCell ref="D48:D49"/>
    <mergeCell ref="E48:E49"/>
    <mergeCell ref="F48:F49"/>
    <mergeCell ref="A53:A54"/>
    <mergeCell ref="C53:C54"/>
    <mergeCell ref="D53:D54"/>
    <mergeCell ref="E53:E54"/>
    <mergeCell ref="F53:F54"/>
    <mergeCell ref="A58:A59"/>
    <mergeCell ref="C58:C59"/>
    <mergeCell ref="D58:D59"/>
    <mergeCell ref="E58:E59"/>
    <mergeCell ref="F58:F59"/>
    <mergeCell ref="A63:A64"/>
    <mergeCell ref="C63:C64"/>
    <mergeCell ref="D63:D64"/>
    <mergeCell ref="E63:E64"/>
    <mergeCell ref="F63:F64"/>
    <mergeCell ref="A68:A69"/>
    <mergeCell ref="C68:C69"/>
    <mergeCell ref="D68:D69"/>
    <mergeCell ref="E68:E69"/>
    <mergeCell ref="F68:F69"/>
    <mergeCell ref="A100:A101"/>
    <mergeCell ref="C100:C101"/>
    <mergeCell ref="D100:D101"/>
    <mergeCell ref="E100:E101"/>
    <mergeCell ref="F100:F101"/>
    <mergeCell ref="E92:E93"/>
    <mergeCell ref="F92:F93"/>
    <mergeCell ref="A94:A95"/>
    <mergeCell ref="C94:C95"/>
    <mergeCell ref="D94:D95"/>
    <mergeCell ref="E94:E95"/>
    <mergeCell ref="F94:F95"/>
    <mergeCell ref="A92:A93"/>
    <mergeCell ref="C92:C93"/>
    <mergeCell ref="D92:D93"/>
    <mergeCell ref="A104:A105"/>
    <mergeCell ref="C104:C105"/>
    <mergeCell ref="D104:D105"/>
    <mergeCell ref="E104:E105"/>
    <mergeCell ref="F104:F105"/>
    <mergeCell ref="A106:A107"/>
    <mergeCell ref="C106:C107"/>
    <mergeCell ref="D106:D107"/>
    <mergeCell ref="E106:E107"/>
    <mergeCell ref="F106:F107"/>
    <mergeCell ref="A110:A111"/>
    <mergeCell ref="C110:C111"/>
    <mergeCell ref="D110:D111"/>
    <mergeCell ref="E110:E111"/>
    <mergeCell ref="F110:F111"/>
    <mergeCell ref="A114:A115"/>
    <mergeCell ref="C114:C115"/>
    <mergeCell ref="D114:D115"/>
    <mergeCell ref="E114:E115"/>
    <mergeCell ref="F114:F115"/>
    <mergeCell ref="A118:A119"/>
    <mergeCell ref="C118:C119"/>
    <mergeCell ref="D118:D119"/>
    <mergeCell ref="E118:E119"/>
    <mergeCell ref="F118:F119"/>
    <mergeCell ref="A123:A124"/>
    <mergeCell ref="C123:C124"/>
    <mergeCell ref="D123:D124"/>
    <mergeCell ref="E123:E124"/>
    <mergeCell ref="F123:F124"/>
    <mergeCell ref="A125:A126"/>
    <mergeCell ref="C125:C126"/>
    <mergeCell ref="D125:D126"/>
    <mergeCell ref="E125:E126"/>
    <mergeCell ref="F125:F126"/>
    <mergeCell ref="A129:A130"/>
    <mergeCell ref="C129:C130"/>
    <mergeCell ref="D129:D130"/>
    <mergeCell ref="E129:E130"/>
    <mergeCell ref="F129:F130"/>
    <mergeCell ref="A133:A134"/>
    <mergeCell ref="C133:C134"/>
    <mergeCell ref="D133:D134"/>
    <mergeCell ref="E133:E134"/>
    <mergeCell ref="F133:F134"/>
    <mergeCell ref="A137:A138"/>
    <mergeCell ref="C137:C138"/>
    <mergeCell ref="D137:D138"/>
    <mergeCell ref="E137:E138"/>
    <mergeCell ref="F137:F138"/>
    <mergeCell ref="A142:A143"/>
    <mergeCell ref="C142:C143"/>
    <mergeCell ref="D142:D143"/>
    <mergeCell ref="E142:E143"/>
    <mergeCell ref="F142:F143"/>
    <mergeCell ref="A146:A147"/>
    <mergeCell ref="C146:C147"/>
    <mergeCell ref="D146:D147"/>
    <mergeCell ref="E146:E147"/>
    <mergeCell ref="F146:F147"/>
    <mergeCell ref="A150:A151"/>
    <mergeCell ref="C150:C151"/>
    <mergeCell ref="D150:D151"/>
    <mergeCell ref="E150:E151"/>
    <mergeCell ref="F150:F151"/>
    <mergeCell ref="A152:A153"/>
    <mergeCell ref="C152:C153"/>
    <mergeCell ref="D152:D153"/>
    <mergeCell ref="E152:E153"/>
    <mergeCell ref="F152:F153"/>
    <mergeCell ref="A156:A157"/>
    <mergeCell ref="C156:C157"/>
    <mergeCell ref="D156:D157"/>
    <mergeCell ref="E156:E157"/>
    <mergeCell ref="F156:F157"/>
    <mergeCell ref="A161:A162"/>
    <mergeCell ref="C161:C162"/>
    <mergeCell ref="D161:D162"/>
    <mergeCell ref="E161:E162"/>
    <mergeCell ref="F161:F162"/>
    <mergeCell ref="A163:A164"/>
    <mergeCell ref="C163:C164"/>
    <mergeCell ref="D163:D164"/>
    <mergeCell ref="E163:E164"/>
    <mergeCell ref="F163:F164"/>
    <mergeCell ref="A168:A169"/>
    <mergeCell ref="C168:C169"/>
    <mergeCell ref="D168:D169"/>
    <mergeCell ref="E168:E169"/>
    <mergeCell ref="F168:F169"/>
    <mergeCell ref="A172:A173"/>
    <mergeCell ref="C172:C173"/>
    <mergeCell ref="D172:D173"/>
    <mergeCell ref="E172:E173"/>
    <mergeCell ref="F172:F173"/>
    <mergeCell ref="A176:A177"/>
    <mergeCell ref="C176:C177"/>
    <mergeCell ref="D176:D177"/>
    <mergeCell ref="E176:E177"/>
    <mergeCell ref="F176:F177"/>
    <mergeCell ref="A181:A182"/>
    <mergeCell ref="C181:C182"/>
    <mergeCell ref="D181:D182"/>
    <mergeCell ref="E181:E182"/>
    <mergeCell ref="F181:F182"/>
    <mergeCell ref="A183:A184"/>
    <mergeCell ref="C183:C184"/>
    <mergeCell ref="D183:D184"/>
    <mergeCell ref="E183:E184"/>
    <mergeCell ref="F183:F184"/>
    <mergeCell ref="A187:A188"/>
    <mergeCell ref="C187:C188"/>
    <mergeCell ref="D187:D188"/>
    <mergeCell ref="E187:E188"/>
    <mergeCell ref="F187:F188"/>
    <mergeCell ref="A189:A190"/>
    <mergeCell ref="C189:C190"/>
    <mergeCell ref="D189:D190"/>
    <mergeCell ref="E189:E190"/>
    <mergeCell ref="F189:F190"/>
    <mergeCell ref="A194:A195"/>
    <mergeCell ref="C194:C195"/>
    <mergeCell ref="D194:D195"/>
    <mergeCell ref="E194:E195"/>
    <mergeCell ref="F194:F195"/>
    <mergeCell ref="A200:A201"/>
    <mergeCell ref="C200:C201"/>
    <mergeCell ref="D200:D201"/>
    <mergeCell ref="E200:E201"/>
    <mergeCell ref="F200:F201"/>
  </mergeCells>
  <pageMargins left="0.70866141732283472" right="0.70866141732283472" top="0.74803149606299213" bottom="0.74803149606299213" header="0.31496062992125984" footer="0.31496062992125984"/>
  <pageSetup paperSize="9" scale="64" fitToHeight="0" orientation="landscape" r:id="rId1"/>
  <headerFooter>
    <oddFooter>&amp;C&amp;A&amp;R&amp;P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8"/>
  <sheetViews>
    <sheetView zoomScaleNormal="10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11" s="1" customFormat="1" ht="27" customHeight="1" x14ac:dyDescent="0.2">
      <c r="A1" s="719" t="str">
        <f>"Мониторинг бюджетных данных по вопросу "&amp;Методика!B142</f>
        <v>Мониторинг бюджетных данных по вопросу 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B1" s="719"/>
      <c r="C1" s="719"/>
      <c r="D1" s="719"/>
      <c r="E1" s="720"/>
      <c r="F1" s="720"/>
      <c r="G1" s="720"/>
      <c r="H1" s="720"/>
      <c r="I1" s="720"/>
    </row>
    <row r="2" spans="1:11" s="1" customFormat="1" ht="38.25" customHeight="1" x14ac:dyDescent="0.25">
      <c r="A2" s="715" t="str">
        <f>Методика!B143</f>
        <v>Виды доходов, объем которых составляет менее 10 % от общего объёма доходов бюджета, допускается агрегировать в категорию «иные» в разрезе групп доходов. 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v>
      </c>
      <c r="B2" s="716"/>
      <c r="C2" s="716"/>
      <c r="D2" s="716"/>
      <c r="E2" s="714"/>
      <c r="F2" s="714"/>
      <c r="G2" s="714"/>
      <c r="H2" s="714"/>
      <c r="I2" s="714"/>
    </row>
    <row r="3" spans="1:11" ht="45" customHeight="1" x14ac:dyDescent="0.25">
      <c r="A3" s="669" t="s">
        <v>86</v>
      </c>
      <c r="B3" s="294" t="str">
        <f>Методика!B142</f>
        <v>Публикуются ли ежеквартально аналитические данные о поступлении доходов в бюджет МО по видам доходов за отчётный период текущего финансового года в сравнении с соответствующим периодом прошлого года?</v>
      </c>
      <c r="C3" s="669" t="s">
        <v>345</v>
      </c>
      <c r="D3" s="670" t="s">
        <v>366</v>
      </c>
      <c r="E3" s="686"/>
      <c r="F3" s="686"/>
      <c r="G3" s="686"/>
      <c r="H3" s="686"/>
      <c r="I3" s="721" t="s">
        <v>193</v>
      </c>
    </row>
    <row r="4" spans="1:11" ht="15.75" customHeight="1" x14ac:dyDescent="0.25">
      <c r="A4" s="672"/>
      <c r="B4" s="109" t="str">
        <f>Методика!B144</f>
        <v>Да, опубликованы за все отчетные периоды</v>
      </c>
      <c r="C4" s="669"/>
      <c r="D4" s="669" t="s">
        <v>9</v>
      </c>
      <c r="E4" s="669" t="s">
        <v>24</v>
      </c>
      <c r="F4" s="669" t="s">
        <v>19</v>
      </c>
      <c r="G4" s="669" t="s">
        <v>196</v>
      </c>
      <c r="H4" s="670" t="s">
        <v>8</v>
      </c>
      <c r="I4" s="721"/>
    </row>
    <row r="5" spans="1:11" ht="24" customHeight="1" x14ac:dyDescent="0.25">
      <c r="A5" s="672"/>
      <c r="B5" s="109" t="str">
        <f>Методика!B145</f>
        <v>Нет, не опубликованы, или публикуются нерегулярно, или не отвечают требованиям</v>
      </c>
      <c r="C5" s="669"/>
      <c r="D5" s="669"/>
      <c r="E5" s="686"/>
      <c r="F5" s="717"/>
      <c r="G5" s="717"/>
      <c r="H5" s="718"/>
      <c r="I5" s="721"/>
    </row>
    <row r="6" spans="1:11" s="13" customFormat="1" ht="21" hidden="1" x14ac:dyDescent="0.25">
      <c r="A6" s="169" t="s">
        <v>459</v>
      </c>
      <c r="B6" s="167"/>
      <c r="C6" s="169"/>
      <c r="D6" s="169"/>
      <c r="E6" s="169"/>
      <c r="F6" s="169"/>
      <c r="G6" s="169"/>
      <c r="H6" s="6"/>
      <c r="I6" s="5"/>
    </row>
    <row r="7" spans="1:11" s="189" customFormat="1" ht="15" customHeight="1" x14ac:dyDescent="0.25">
      <c r="A7" s="271" t="s">
        <v>27</v>
      </c>
      <c r="B7" s="546" t="s">
        <v>153</v>
      </c>
      <c r="C7" s="420"/>
      <c r="D7" s="275">
        <f t="shared" ref="D7:D12" si="0">IF(B7=$B$4,2,IF(B7=$B$5,0,0))</f>
        <v>2</v>
      </c>
      <c r="E7" s="275"/>
      <c r="F7" s="275"/>
      <c r="G7" s="275"/>
      <c r="H7" s="277">
        <f t="shared" ref="H7:H27" si="1">D7*(1-E7)*(1-F7)*(1-G7)</f>
        <v>2</v>
      </c>
      <c r="I7" s="548" t="s">
        <v>576</v>
      </c>
    </row>
    <row r="8" spans="1:11" s="186" customFormat="1" ht="15" customHeight="1" x14ac:dyDescent="0.25">
      <c r="A8" s="271" t="s">
        <v>28</v>
      </c>
      <c r="B8" s="419" t="s">
        <v>153</v>
      </c>
      <c r="C8" s="420"/>
      <c r="D8" s="275">
        <f t="shared" si="0"/>
        <v>2</v>
      </c>
      <c r="E8" s="275"/>
      <c r="F8" s="275"/>
      <c r="G8" s="275"/>
      <c r="H8" s="277">
        <f t="shared" si="1"/>
        <v>2</v>
      </c>
      <c r="I8" s="286" t="s">
        <v>440</v>
      </c>
    </row>
    <row r="9" spans="1:11" s="190" customFormat="1" ht="15" customHeight="1" x14ac:dyDescent="0.25">
      <c r="A9" s="271" t="s">
        <v>29</v>
      </c>
      <c r="B9" s="419" t="s">
        <v>153</v>
      </c>
      <c r="C9" s="554"/>
      <c r="D9" s="275">
        <f t="shared" si="0"/>
        <v>2</v>
      </c>
      <c r="E9" s="275"/>
      <c r="F9" s="275"/>
      <c r="G9" s="280"/>
      <c r="H9" s="277">
        <f t="shared" si="1"/>
        <v>2</v>
      </c>
      <c r="I9" s="286" t="s">
        <v>578</v>
      </c>
    </row>
    <row r="10" spans="1:11" s="189" customFormat="1" ht="18" customHeight="1" x14ac:dyDescent="0.25">
      <c r="A10" s="271" t="s">
        <v>30</v>
      </c>
      <c r="B10" s="419" t="s">
        <v>153</v>
      </c>
      <c r="C10" s="419"/>
      <c r="D10" s="275">
        <f t="shared" si="0"/>
        <v>2</v>
      </c>
      <c r="E10" s="275"/>
      <c r="F10" s="275"/>
      <c r="G10" s="275"/>
      <c r="H10" s="277">
        <f t="shared" si="1"/>
        <v>2</v>
      </c>
      <c r="I10" s="511" t="s">
        <v>337</v>
      </c>
    </row>
    <row r="11" spans="1:11" s="188" customFormat="1" ht="15" customHeight="1" x14ac:dyDescent="0.25">
      <c r="A11" s="271" t="s">
        <v>31</v>
      </c>
      <c r="B11" s="419" t="s">
        <v>153</v>
      </c>
      <c r="C11" s="419"/>
      <c r="D11" s="275">
        <f t="shared" si="0"/>
        <v>2</v>
      </c>
      <c r="E11" s="275"/>
      <c r="F11" s="275"/>
      <c r="G11" s="275"/>
      <c r="H11" s="277">
        <f t="shared" si="1"/>
        <v>2</v>
      </c>
      <c r="I11" s="286" t="s">
        <v>581</v>
      </c>
    </row>
    <row r="12" spans="1:11" s="186" customFormat="1" ht="15" customHeight="1" x14ac:dyDescent="0.25">
      <c r="A12" s="271" t="s">
        <v>32</v>
      </c>
      <c r="B12" s="420" t="s">
        <v>153</v>
      </c>
      <c r="C12" s="420"/>
      <c r="D12" s="275">
        <f t="shared" si="0"/>
        <v>2</v>
      </c>
      <c r="E12" s="275"/>
      <c r="F12" s="280"/>
      <c r="G12" s="275"/>
      <c r="H12" s="277">
        <f t="shared" si="1"/>
        <v>2</v>
      </c>
      <c r="I12" s="555" t="s">
        <v>583</v>
      </c>
    </row>
    <row r="13" spans="1:11" s="171" customFormat="1" ht="15" hidden="1" customHeight="1" x14ac:dyDescent="0.25">
      <c r="A13" s="178" t="s">
        <v>26</v>
      </c>
      <c r="B13" s="194"/>
      <c r="C13" s="195"/>
      <c r="D13" s="173"/>
      <c r="E13" s="173"/>
      <c r="F13" s="170"/>
      <c r="G13" s="170"/>
      <c r="H13" s="170"/>
      <c r="I13" s="196"/>
    </row>
    <row r="14" spans="1:11" s="189" customFormat="1" ht="15" customHeight="1" x14ac:dyDescent="0.25">
      <c r="A14" s="271" t="s">
        <v>33</v>
      </c>
      <c r="B14" s="420" t="s">
        <v>153</v>
      </c>
      <c r="C14" s="564"/>
      <c r="D14" s="275">
        <f t="shared" ref="D14:D27" si="2">IF(B14=$B$4,2,IF(B14=$B$5,0,0))</f>
        <v>2</v>
      </c>
      <c r="E14" s="275"/>
      <c r="F14" s="275"/>
      <c r="G14" s="280"/>
      <c r="H14" s="277">
        <f t="shared" si="1"/>
        <v>2</v>
      </c>
      <c r="I14" s="555" t="s">
        <v>230</v>
      </c>
    </row>
    <row r="15" spans="1:11" s="186" customFormat="1" ht="15" customHeight="1" x14ac:dyDescent="0.25">
      <c r="A15" s="250" t="s">
        <v>34</v>
      </c>
      <c r="B15" s="559" t="s">
        <v>153</v>
      </c>
      <c r="C15" s="252"/>
      <c r="D15" s="246">
        <f t="shared" si="2"/>
        <v>2</v>
      </c>
      <c r="E15" s="246"/>
      <c r="F15" s="246"/>
      <c r="G15" s="246"/>
      <c r="H15" s="513">
        <f t="shared" si="1"/>
        <v>2</v>
      </c>
      <c r="I15" s="421" t="s">
        <v>585</v>
      </c>
    </row>
    <row r="16" spans="1:11" s="186" customFormat="1" ht="15" customHeight="1" x14ac:dyDescent="0.25">
      <c r="A16" s="271" t="s">
        <v>35</v>
      </c>
      <c r="B16" s="420" t="s">
        <v>153</v>
      </c>
      <c r="C16" s="420"/>
      <c r="D16" s="275">
        <f t="shared" si="2"/>
        <v>2</v>
      </c>
      <c r="E16" s="275"/>
      <c r="F16" s="275"/>
      <c r="G16" s="275"/>
      <c r="H16" s="277">
        <f t="shared" si="1"/>
        <v>2</v>
      </c>
      <c r="I16" s="286" t="s">
        <v>240</v>
      </c>
      <c r="J16" s="213"/>
      <c r="K16" s="213"/>
    </row>
    <row r="17" spans="1:11" s="188" customFormat="1" ht="15" customHeight="1" x14ac:dyDescent="0.25">
      <c r="A17" s="250" t="s">
        <v>36</v>
      </c>
      <c r="B17" s="559" t="s">
        <v>153</v>
      </c>
      <c r="C17" s="559"/>
      <c r="D17" s="246">
        <f t="shared" si="2"/>
        <v>2</v>
      </c>
      <c r="E17" s="246"/>
      <c r="F17" s="246"/>
      <c r="G17" s="246"/>
      <c r="H17" s="513">
        <f t="shared" si="1"/>
        <v>2</v>
      </c>
      <c r="I17" s="421" t="s">
        <v>587</v>
      </c>
      <c r="J17" s="205"/>
      <c r="K17" s="205"/>
    </row>
    <row r="18" spans="1:11" s="186" customFormat="1" ht="15" customHeight="1" x14ac:dyDescent="0.25">
      <c r="A18" s="250" t="s">
        <v>37</v>
      </c>
      <c r="B18" s="559" t="s">
        <v>153</v>
      </c>
      <c r="C18" s="559"/>
      <c r="D18" s="246">
        <f t="shared" si="2"/>
        <v>2</v>
      </c>
      <c r="E18" s="246"/>
      <c r="F18" s="246"/>
      <c r="G18" s="246"/>
      <c r="H18" s="513">
        <f t="shared" si="1"/>
        <v>2</v>
      </c>
      <c r="I18" s="421" t="s">
        <v>591</v>
      </c>
    </row>
    <row r="19" spans="1:11" s="186" customFormat="1" ht="15" customHeight="1" x14ac:dyDescent="0.25">
      <c r="A19" s="271" t="s">
        <v>38</v>
      </c>
      <c r="B19" s="420" t="s">
        <v>153</v>
      </c>
      <c r="C19" s="420"/>
      <c r="D19" s="275">
        <f t="shared" si="2"/>
        <v>2</v>
      </c>
      <c r="E19" s="275"/>
      <c r="F19" s="275"/>
      <c r="G19" s="275"/>
      <c r="H19" s="277">
        <f t="shared" si="1"/>
        <v>2</v>
      </c>
      <c r="I19" s="555" t="s">
        <v>477</v>
      </c>
    </row>
    <row r="20" spans="1:11" s="186" customFormat="1" ht="15" customHeight="1" x14ac:dyDescent="0.25">
      <c r="A20" s="271" t="s">
        <v>39</v>
      </c>
      <c r="B20" s="420" t="s">
        <v>153</v>
      </c>
      <c r="C20" s="420"/>
      <c r="D20" s="275">
        <f t="shared" si="2"/>
        <v>2</v>
      </c>
      <c r="E20" s="275"/>
      <c r="F20" s="280"/>
      <c r="G20" s="280"/>
      <c r="H20" s="277">
        <f>D20*(1-E20)*(1-F20)*(1-G20)</f>
        <v>2</v>
      </c>
      <c r="I20" s="286" t="s">
        <v>592</v>
      </c>
    </row>
    <row r="21" spans="1:11" s="186" customFormat="1" ht="15" customHeight="1" x14ac:dyDescent="0.25">
      <c r="A21" s="271" t="s">
        <v>40</v>
      </c>
      <c r="B21" s="420" t="s">
        <v>153</v>
      </c>
      <c r="C21" s="552"/>
      <c r="D21" s="275">
        <f t="shared" si="2"/>
        <v>2</v>
      </c>
      <c r="E21" s="275"/>
      <c r="F21" s="280"/>
      <c r="G21" s="280"/>
      <c r="H21" s="277">
        <f>D21*(1-E21)*(1-F21)*(1-G21)</f>
        <v>2</v>
      </c>
      <c r="I21" s="286" t="s">
        <v>434</v>
      </c>
      <c r="J21" s="197"/>
      <c r="K21" s="197"/>
    </row>
    <row r="22" spans="1:11" s="186" customFormat="1" ht="14.25" customHeight="1" x14ac:dyDescent="0.25">
      <c r="A22" s="271" t="s">
        <v>41</v>
      </c>
      <c r="B22" s="420" t="s">
        <v>153</v>
      </c>
      <c r="C22" s="420"/>
      <c r="D22" s="275">
        <f t="shared" si="2"/>
        <v>2</v>
      </c>
      <c r="E22" s="275"/>
      <c r="F22" s="275"/>
      <c r="G22" s="280"/>
      <c r="H22" s="277">
        <f t="shared" si="1"/>
        <v>2</v>
      </c>
      <c r="I22" s="286" t="s">
        <v>435</v>
      </c>
    </row>
    <row r="23" spans="1:11" s="186" customFormat="1" ht="15" customHeight="1" x14ac:dyDescent="0.25">
      <c r="A23" s="271" t="s">
        <v>42</v>
      </c>
      <c r="B23" s="420" t="s">
        <v>153</v>
      </c>
      <c r="C23" s="419"/>
      <c r="D23" s="275">
        <f t="shared" si="2"/>
        <v>2</v>
      </c>
      <c r="E23" s="275"/>
      <c r="F23" s="275"/>
      <c r="G23" s="275"/>
      <c r="H23" s="277">
        <f t="shared" si="1"/>
        <v>2</v>
      </c>
      <c r="I23" s="286" t="s">
        <v>442</v>
      </c>
      <c r="J23" s="171"/>
    </row>
    <row r="24" spans="1:11" s="189" customFormat="1" ht="15" customHeight="1" x14ac:dyDescent="0.25">
      <c r="A24" s="271" t="s">
        <v>43</v>
      </c>
      <c r="B24" s="420" t="s">
        <v>153</v>
      </c>
      <c r="C24" s="420"/>
      <c r="D24" s="275">
        <f t="shared" si="2"/>
        <v>2</v>
      </c>
      <c r="E24" s="275"/>
      <c r="F24" s="280"/>
      <c r="G24" s="275"/>
      <c r="H24" s="277">
        <f t="shared" si="1"/>
        <v>2</v>
      </c>
      <c r="I24" s="555" t="s">
        <v>548</v>
      </c>
    </row>
    <row r="25" spans="1:11" s="186" customFormat="1" ht="15" customHeight="1" x14ac:dyDescent="0.25">
      <c r="A25" s="271" t="s">
        <v>44</v>
      </c>
      <c r="B25" s="420" t="s">
        <v>153</v>
      </c>
      <c r="C25" s="420"/>
      <c r="D25" s="275">
        <f t="shared" si="2"/>
        <v>2</v>
      </c>
      <c r="E25" s="275"/>
      <c r="F25" s="280"/>
      <c r="G25" s="275"/>
      <c r="H25" s="277">
        <f t="shared" si="1"/>
        <v>2</v>
      </c>
      <c r="I25" s="286" t="s">
        <v>445</v>
      </c>
    </row>
    <row r="26" spans="1:11" s="186" customFormat="1" ht="15" customHeight="1" x14ac:dyDescent="0.25">
      <c r="A26" s="271" t="s">
        <v>45</v>
      </c>
      <c r="B26" s="420" t="s">
        <v>153</v>
      </c>
      <c r="C26" s="420"/>
      <c r="D26" s="275">
        <f t="shared" si="2"/>
        <v>2</v>
      </c>
      <c r="E26" s="275"/>
      <c r="F26" s="275"/>
      <c r="G26" s="275"/>
      <c r="H26" s="277">
        <f t="shared" si="1"/>
        <v>2</v>
      </c>
      <c r="I26" s="286" t="s">
        <v>593</v>
      </c>
    </row>
    <row r="27" spans="1:11" s="186" customFormat="1" ht="15" customHeight="1" x14ac:dyDescent="0.25">
      <c r="A27" s="271" t="s">
        <v>46</v>
      </c>
      <c r="B27" s="420" t="s">
        <v>153</v>
      </c>
      <c r="C27" s="419"/>
      <c r="D27" s="275">
        <f t="shared" si="2"/>
        <v>2</v>
      </c>
      <c r="E27" s="275"/>
      <c r="F27" s="275"/>
      <c r="G27" s="275"/>
      <c r="H27" s="277">
        <f t="shared" si="1"/>
        <v>2</v>
      </c>
      <c r="I27" s="286" t="s">
        <v>333</v>
      </c>
    </row>
    <row r="28" spans="1:11" x14ac:dyDescent="0.25">
      <c r="I28" s="186"/>
      <c r="J28" s="186"/>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4">
    <dataValidation type="list" allowBlank="1" showInputMessage="1" showErrorMessage="1" sqref="F26:F27 F7:F11 E14:E27 F14:F19 F22:F23 G10:G12 G7:G8 E7:E12 G23:G27 G15:G19">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24:F25 G9 F12 G22 G14 F20:G21">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14" r:id="rId2"/>
    <hyperlink ref="I16" r:id="rId3"/>
    <hyperlink ref="I8" r:id="rId4"/>
    <hyperlink ref="I7" r:id="rId5"/>
    <hyperlink ref="I9" r:id="rId6"/>
    <hyperlink ref="I10" r:id="rId7"/>
    <hyperlink ref="I11" r:id="rId8"/>
    <hyperlink ref="I12" r:id="rId9"/>
    <hyperlink ref="I15" r:id="rId10"/>
    <hyperlink ref="I17" r:id="rId11"/>
    <hyperlink ref="I18" r:id="rId12" display="https://ufmrpechora.ru/page/levoe_menju.ispolneniya_mestnyh_bjudzhetov_7_3_0.ispolnenie_za_2024_god.ezhemesyachnoe_ispolnenie_bjudzheta_mo_mr_pechora_za_2024_god/"/>
    <hyperlink ref="I19" r:id="rId13"/>
    <hyperlink ref="I20" r:id="rId14"/>
    <hyperlink ref="I24" r:id="rId15"/>
    <hyperlink ref="I25" r:id="rId16"/>
    <hyperlink ref="I26" r:id="rId17"/>
    <hyperlink ref="I22" r:id="rId18"/>
  </hyperlinks>
  <pageMargins left="0.70866141732283472" right="0.70866141732283472" top="0.74803149606299213" bottom="0.74803149606299213" header="0.31496062992125984" footer="0.31496062992125984"/>
  <pageSetup paperSize="9" scale="96" fitToHeight="3" orientation="landscape" r:id="rId19"/>
  <headerFooter>
    <oddFooter>&amp;C&amp;"Times New Roman,обычный"&amp;8Исходные данные и оценка показателя 1.1&amp;R&amp;8&amp;P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28"/>
  <sheetViews>
    <sheetView zoomScaleNormal="10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9" s="1" customFormat="1" ht="28.5" customHeight="1" x14ac:dyDescent="0.2">
      <c r="A1" s="719" t="str">
        <f>"Мониторинг бюджетных данных по вопросу "&amp;Методика!B146</f>
        <v>Мониторинг бюджетных данных по вопросу 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B1" s="719"/>
      <c r="C1" s="719"/>
      <c r="D1" s="719"/>
      <c r="E1" s="720"/>
      <c r="F1" s="720"/>
      <c r="G1" s="720"/>
      <c r="H1" s="720"/>
      <c r="I1" s="720"/>
    </row>
    <row r="2" spans="1:9" s="1" customFormat="1" ht="27" customHeight="1" x14ac:dyDescent="0.25">
      <c r="A2" s="715" t="str">
        <f>Методика!B147</f>
        <v>Указанные сведения должны быть опубликованы в течение 1-го месяца после окончания отчётного периода.
В составе бюджетных данных муниципального образования муниципального района Республики Коми должны публиковаться сведения о консолидированном бюджете муниципального образования муниципального района Республики Коми.</v>
      </c>
      <c r="B2" s="716"/>
      <c r="C2" s="716"/>
      <c r="D2" s="716"/>
      <c r="E2" s="714"/>
      <c r="F2" s="714"/>
      <c r="G2" s="714"/>
      <c r="H2" s="714"/>
      <c r="I2" s="714"/>
    </row>
    <row r="3" spans="1:9" ht="42.75" customHeight="1" x14ac:dyDescent="0.25">
      <c r="A3" s="669" t="s">
        <v>86</v>
      </c>
      <c r="B3" s="294" t="str">
        <f>Методика!B146</f>
        <v>Публикуются ли ежеквартально аналитические данные о расходах бюджета МО по разделам и подразделам классификации расходов бюджетов за отчётный период текущего финансового года в сравнении с соответствующим периодом прошлого года?</v>
      </c>
      <c r="C3" s="669" t="s">
        <v>345</v>
      </c>
      <c r="D3" s="670" t="s">
        <v>367</v>
      </c>
      <c r="E3" s="686"/>
      <c r="F3" s="686"/>
      <c r="G3" s="686"/>
      <c r="H3" s="686"/>
      <c r="I3" s="721" t="s">
        <v>193</v>
      </c>
    </row>
    <row r="4" spans="1:9" ht="15.75" customHeight="1" x14ac:dyDescent="0.25">
      <c r="A4" s="672"/>
      <c r="B4" s="109" t="str">
        <f>Методика!B148</f>
        <v>Да, опубликованы за все отчетные периоды</v>
      </c>
      <c r="C4" s="669"/>
      <c r="D4" s="669" t="s">
        <v>9</v>
      </c>
      <c r="E4" s="669" t="s">
        <v>24</v>
      </c>
      <c r="F4" s="669" t="s">
        <v>19</v>
      </c>
      <c r="G4" s="669" t="s">
        <v>196</v>
      </c>
      <c r="H4" s="670" t="s">
        <v>8</v>
      </c>
      <c r="I4" s="721"/>
    </row>
    <row r="5" spans="1:9" ht="24" customHeight="1" x14ac:dyDescent="0.25">
      <c r="A5" s="672"/>
      <c r="B5" s="109" t="str">
        <f>Методика!B149</f>
        <v>Нет, не опубликованы, или публикуются нерегулярно, или не отвечают требованиям</v>
      </c>
      <c r="C5" s="669"/>
      <c r="D5" s="669"/>
      <c r="E5" s="686"/>
      <c r="F5" s="717"/>
      <c r="G5" s="717"/>
      <c r="H5" s="718"/>
      <c r="I5" s="721"/>
    </row>
    <row r="6" spans="1:9" s="13" customFormat="1" ht="21" hidden="1" x14ac:dyDescent="0.25">
      <c r="A6" s="169" t="s">
        <v>459</v>
      </c>
      <c r="B6" s="167"/>
      <c r="C6" s="169"/>
      <c r="D6" s="169"/>
      <c r="E6" s="169"/>
      <c r="F6" s="169"/>
      <c r="G6" s="169"/>
      <c r="H6" s="6"/>
      <c r="I6" s="5"/>
    </row>
    <row r="7" spans="1:9" s="189" customFormat="1" ht="15" customHeight="1" x14ac:dyDescent="0.25">
      <c r="A7" s="271" t="s">
        <v>27</v>
      </c>
      <c r="B7" s="546" t="s">
        <v>153</v>
      </c>
      <c r="C7" s="420"/>
      <c r="D7" s="275">
        <f t="shared" ref="D7:D12" si="0">IF(B7=$B$4,2,IF(B7=$B$5,0,0))</f>
        <v>2</v>
      </c>
      <c r="E7" s="275"/>
      <c r="F7" s="275"/>
      <c r="G7" s="275"/>
      <c r="H7" s="277">
        <f t="shared" ref="H7:H27" si="1">D7*(1-E7)*(1-F7)*(1-G7)</f>
        <v>2</v>
      </c>
      <c r="I7" s="418" t="s">
        <v>576</v>
      </c>
    </row>
    <row r="8" spans="1:9" s="186" customFormat="1" ht="15" customHeight="1" x14ac:dyDescent="0.25">
      <c r="A8" s="521" t="s">
        <v>28</v>
      </c>
      <c r="B8" s="546" t="s">
        <v>153</v>
      </c>
      <c r="C8" s="420"/>
      <c r="D8" s="275">
        <f t="shared" si="0"/>
        <v>2</v>
      </c>
      <c r="E8" s="545"/>
      <c r="F8" s="545"/>
      <c r="G8" s="545"/>
      <c r="H8" s="553">
        <f t="shared" si="1"/>
        <v>2</v>
      </c>
      <c r="I8" s="286" t="s">
        <v>440</v>
      </c>
    </row>
    <row r="9" spans="1:9" s="190" customFormat="1" ht="15" customHeight="1" x14ac:dyDescent="0.25">
      <c r="A9" s="271" t="s">
        <v>29</v>
      </c>
      <c r="B9" s="546" t="s">
        <v>153</v>
      </c>
      <c r="C9" s="420"/>
      <c r="D9" s="275">
        <f t="shared" si="0"/>
        <v>2</v>
      </c>
      <c r="E9" s="275"/>
      <c r="F9" s="275"/>
      <c r="G9" s="275"/>
      <c r="H9" s="277">
        <f t="shared" si="1"/>
        <v>2</v>
      </c>
      <c r="I9" s="286" t="s">
        <v>578</v>
      </c>
    </row>
    <row r="10" spans="1:9" s="189" customFormat="1" ht="15" customHeight="1" x14ac:dyDescent="0.25">
      <c r="A10" s="271" t="s">
        <v>30</v>
      </c>
      <c r="B10" s="546" t="s">
        <v>153</v>
      </c>
      <c r="C10" s="419"/>
      <c r="D10" s="275">
        <f t="shared" si="0"/>
        <v>2</v>
      </c>
      <c r="E10" s="275"/>
      <c r="F10" s="275"/>
      <c r="G10" s="275"/>
      <c r="H10" s="277">
        <f t="shared" si="1"/>
        <v>2</v>
      </c>
      <c r="I10" s="286" t="s">
        <v>337</v>
      </c>
    </row>
    <row r="11" spans="1:9" s="188" customFormat="1" ht="15" customHeight="1" x14ac:dyDescent="0.25">
      <c r="A11" s="271" t="s">
        <v>31</v>
      </c>
      <c r="B11" s="546" t="s">
        <v>153</v>
      </c>
      <c r="C11" s="419"/>
      <c r="D11" s="275">
        <f t="shared" si="0"/>
        <v>2</v>
      </c>
      <c r="E11" s="275"/>
      <c r="F11" s="275"/>
      <c r="G11" s="275"/>
      <c r="H11" s="277">
        <f t="shared" si="1"/>
        <v>2</v>
      </c>
      <c r="I11" s="286" t="s">
        <v>581</v>
      </c>
    </row>
    <row r="12" spans="1:9" s="186" customFormat="1" ht="15" customHeight="1" x14ac:dyDescent="0.25">
      <c r="A12" s="271" t="s">
        <v>32</v>
      </c>
      <c r="B12" s="546" t="s">
        <v>153</v>
      </c>
      <c r="C12" s="420"/>
      <c r="D12" s="275">
        <f t="shared" si="0"/>
        <v>2</v>
      </c>
      <c r="E12" s="275"/>
      <c r="F12" s="275"/>
      <c r="G12" s="275"/>
      <c r="H12" s="277">
        <f t="shared" si="1"/>
        <v>2</v>
      </c>
      <c r="I12" s="555" t="s">
        <v>583</v>
      </c>
    </row>
    <row r="13" spans="1:9" s="171" customFormat="1" ht="15" hidden="1" customHeight="1" x14ac:dyDescent="0.25">
      <c r="A13" s="178" t="s">
        <v>26</v>
      </c>
      <c r="B13" s="194"/>
      <c r="C13" s="192"/>
      <c r="D13" s="173"/>
      <c r="E13" s="173"/>
      <c r="F13" s="170"/>
      <c r="G13" s="170"/>
      <c r="H13" s="170"/>
      <c r="I13" s="196"/>
    </row>
    <row r="14" spans="1:9" s="189" customFormat="1" ht="15" customHeight="1" x14ac:dyDescent="0.25">
      <c r="A14" s="271" t="s">
        <v>33</v>
      </c>
      <c r="B14" s="420" t="s">
        <v>153</v>
      </c>
      <c r="C14" s="552"/>
      <c r="D14" s="275">
        <f t="shared" ref="D14:D27" si="2">IF(B14=$B$4,2,IF(B14=$B$5,0,0))</f>
        <v>2</v>
      </c>
      <c r="E14" s="275"/>
      <c r="F14" s="275"/>
      <c r="G14" s="275"/>
      <c r="H14" s="277">
        <f t="shared" si="1"/>
        <v>2</v>
      </c>
      <c r="I14" s="555" t="s">
        <v>230</v>
      </c>
    </row>
    <row r="15" spans="1:9" s="186" customFormat="1" ht="15" customHeight="1" x14ac:dyDescent="0.25">
      <c r="A15" s="250" t="s">
        <v>34</v>
      </c>
      <c r="B15" s="559" t="s">
        <v>153</v>
      </c>
      <c r="C15" s="559"/>
      <c r="D15" s="246">
        <f t="shared" si="2"/>
        <v>2</v>
      </c>
      <c r="E15" s="246"/>
      <c r="F15" s="246"/>
      <c r="G15" s="246"/>
      <c r="H15" s="513">
        <f t="shared" si="1"/>
        <v>2</v>
      </c>
      <c r="I15" s="421" t="s">
        <v>585</v>
      </c>
    </row>
    <row r="16" spans="1:9" s="186" customFormat="1" ht="15" customHeight="1" x14ac:dyDescent="0.25">
      <c r="A16" s="271" t="s">
        <v>35</v>
      </c>
      <c r="B16" s="420" t="s">
        <v>153</v>
      </c>
      <c r="C16" s="420"/>
      <c r="D16" s="275">
        <f t="shared" si="2"/>
        <v>2</v>
      </c>
      <c r="E16" s="275"/>
      <c r="F16" s="275"/>
      <c r="G16" s="275"/>
      <c r="H16" s="277">
        <f t="shared" si="1"/>
        <v>2</v>
      </c>
      <c r="I16" s="286" t="s">
        <v>240</v>
      </c>
    </row>
    <row r="17" spans="1:11" s="188" customFormat="1" ht="15" customHeight="1" x14ac:dyDescent="0.25">
      <c r="A17" s="250" t="s">
        <v>36</v>
      </c>
      <c r="B17" s="559" t="s">
        <v>153</v>
      </c>
      <c r="C17" s="559"/>
      <c r="D17" s="246">
        <f t="shared" si="2"/>
        <v>2</v>
      </c>
      <c r="E17" s="246"/>
      <c r="F17" s="246"/>
      <c r="G17" s="246"/>
      <c r="H17" s="513">
        <f t="shared" si="1"/>
        <v>2</v>
      </c>
      <c r="I17" s="421" t="s">
        <v>587</v>
      </c>
      <c r="J17" s="197"/>
      <c r="K17" s="197"/>
    </row>
    <row r="18" spans="1:11" s="186" customFormat="1" ht="15" customHeight="1" x14ac:dyDescent="0.25">
      <c r="A18" s="250" t="s">
        <v>37</v>
      </c>
      <c r="B18" s="559" t="s">
        <v>153</v>
      </c>
      <c r="C18" s="420"/>
      <c r="D18" s="246">
        <f t="shared" si="2"/>
        <v>2</v>
      </c>
      <c r="E18" s="246"/>
      <c r="F18" s="246"/>
      <c r="G18" s="246"/>
      <c r="H18" s="513">
        <f t="shared" si="1"/>
        <v>2</v>
      </c>
      <c r="I18" s="421" t="s">
        <v>591</v>
      </c>
    </row>
    <row r="19" spans="1:11" s="186" customFormat="1" ht="15" customHeight="1" x14ac:dyDescent="0.25">
      <c r="A19" s="271" t="s">
        <v>38</v>
      </c>
      <c r="B19" s="420" t="s">
        <v>153</v>
      </c>
      <c r="C19" s="420"/>
      <c r="D19" s="275">
        <f t="shared" si="2"/>
        <v>2</v>
      </c>
      <c r="E19" s="275"/>
      <c r="F19" s="275"/>
      <c r="G19" s="275"/>
      <c r="H19" s="277">
        <f t="shared" si="1"/>
        <v>2</v>
      </c>
      <c r="I19" s="555" t="s">
        <v>477</v>
      </c>
    </row>
    <row r="20" spans="1:11" s="186" customFormat="1" ht="15" customHeight="1" x14ac:dyDescent="0.25">
      <c r="A20" s="271" t="s">
        <v>39</v>
      </c>
      <c r="B20" s="420" t="s">
        <v>153</v>
      </c>
      <c r="C20" s="420"/>
      <c r="D20" s="275">
        <f t="shared" si="2"/>
        <v>2</v>
      </c>
      <c r="E20" s="275"/>
      <c r="F20" s="275"/>
      <c r="G20" s="275"/>
      <c r="H20" s="277">
        <f t="shared" si="1"/>
        <v>2</v>
      </c>
      <c r="I20" s="286" t="s">
        <v>592</v>
      </c>
    </row>
    <row r="21" spans="1:11" s="186" customFormat="1" ht="15" customHeight="1" x14ac:dyDescent="0.25">
      <c r="A21" s="271" t="s">
        <v>40</v>
      </c>
      <c r="B21" s="420" t="s">
        <v>153</v>
      </c>
      <c r="C21" s="552"/>
      <c r="D21" s="275">
        <f t="shared" si="2"/>
        <v>2</v>
      </c>
      <c r="E21" s="275"/>
      <c r="F21" s="280"/>
      <c r="G21" s="280"/>
      <c r="H21" s="277">
        <f t="shared" si="1"/>
        <v>2</v>
      </c>
      <c r="I21" s="286" t="s">
        <v>434</v>
      </c>
      <c r="J21" s="197"/>
      <c r="K21" s="197"/>
    </row>
    <row r="22" spans="1:11" s="186" customFormat="1" ht="15" customHeight="1" x14ac:dyDescent="0.25">
      <c r="A22" s="271" t="s">
        <v>41</v>
      </c>
      <c r="B22" s="420" t="s">
        <v>153</v>
      </c>
      <c r="C22" s="420"/>
      <c r="D22" s="275">
        <f t="shared" si="2"/>
        <v>2</v>
      </c>
      <c r="E22" s="275"/>
      <c r="F22" s="275"/>
      <c r="G22" s="275"/>
      <c r="H22" s="277">
        <f t="shared" si="1"/>
        <v>2</v>
      </c>
      <c r="I22" s="286" t="s">
        <v>435</v>
      </c>
    </row>
    <row r="23" spans="1:11" s="186" customFormat="1" ht="15" customHeight="1" x14ac:dyDescent="0.25">
      <c r="A23" s="271" t="s">
        <v>42</v>
      </c>
      <c r="B23" s="420" t="s">
        <v>153</v>
      </c>
      <c r="C23" s="565"/>
      <c r="D23" s="275">
        <f t="shared" si="2"/>
        <v>2</v>
      </c>
      <c r="E23" s="275"/>
      <c r="F23" s="275"/>
      <c r="G23" s="275"/>
      <c r="H23" s="277">
        <f t="shared" si="1"/>
        <v>2</v>
      </c>
      <c r="I23" s="286" t="s">
        <v>442</v>
      </c>
      <c r="J23" s="171"/>
    </row>
    <row r="24" spans="1:11" s="189" customFormat="1" ht="15" customHeight="1" x14ac:dyDescent="0.25">
      <c r="A24" s="271" t="s">
        <v>43</v>
      </c>
      <c r="B24" s="420" t="s">
        <v>153</v>
      </c>
      <c r="C24" s="420"/>
      <c r="D24" s="275">
        <f t="shared" si="2"/>
        <v>2</v>
      </c>
      <c r="E24" s="275"/>
      <c r="F24" s="280"/>
      <c r="G24" s="275"/>
      <c r="H24" s="277">
        <f t="shared" si="1"/>
        <v>2</v>
      </c>
      <c r="I24" s="555" t="s">
        <v>548</v>
      </c>
    </row>
    <row r="25" spans="1:11" s="186" customFormat="1" ht="15" customHeight="1" x14ac:dyDescent="0.25">
      <c r="A25" s="271" t="s">
        <v>44</v>
      </c>
      <c r="B25" s="420" t="s">
        <v>153</v>
      </c>
      <c r="C25" s="420"/>
      <c r="D25" s="275">
        <f t="shared" si="2"/>
        <v>2</v>
      </c>
      <c r="E25" s="275"/>
      <c r="F25" s="280"/>
      <c r="G25" s="275"/>
      <c r="H25" s="277">
        <f t="shared" si="1"/>
        <v>2</v>
      </c>
      <c r="I25" s="286" t="s">
        <v>445</v>
      </c>
      <c r="J25" s="205"/>
    </row>
    <row r="26" spans="1:11" s="186" customFormat="1" ht="15" customHeight="1" x14ac:dyDescent="0.25">
      <c r="A26" s="271" t="s">
        <v>45</v>
      </c>
      <c r="B26" s="420" t="s">
        <v>153</v>
      </c>
      <c r="C26" s="420"/>
      <c r="D26" s="275">
        <f t="shared" si="2"/>
        <v>2</v>
      </c>
      <c r="E26" s="275"/>
      <c r="F26" s="275"/>
      <c r="G26" s="275"/>
      <c r="H26" s="277">
        <f t="shared" si="1"/>
        <v>2</v>
      </c>
      <c r="I26" s="286" t="s">
        <v>593</v>
      </c>
    </row>
    <row r="27" spans="1:11" s="186" customFormat="1" ht="15" customHeight="1" x14ac:dyDescent="0.25">
      <c r="A27" s="271" t="s">
        <v>46</v>
      </c>
      <c r="B27" s="420" t="s">
        <v>153</v>
      </c>
      <c r="C27" s="419"/>
      <c r="D27" s="275">
        <f t="shared" si="2"/>
        <v>2</v>
      </c>
      <c r="E27" s="275"/>
      <c r="F27" s="275"/>
      <c r="G27" s="275"/>
      <c r="H27" s="277">
        <f t="shared" si="1"/>
        <v>2</v>
      </c>
      <c r="I27" s="286" t="s">
        <v>333</v>
      </c>
    </row>
    <row r="28" spans="1:11" s="186" customFormat="1" x14ac:dyDescent="0.25">
      <c r="A28" s="199"/>
      <c r="B28" s="198"/>
      <c r="C28" s="199"/>
      <c r="D28" s="199"/>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4">
    <dataValidation type="list" allowBlank="1" showInputMessage="1" showErrorMessage="1" sqref="F26:F27 E7:G12 E14:E27 F22:F23 F14:G20 G22:G27">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24:F25 F21:G21">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16" r:id="rId2"/>
    <hyperlink ref="I8" r:id="rId3"/>
    <hyperlink ref="I7" r:id="rId4"/>
    <hyperlink ref="I9" r:id="rId5"/>
    <hyperlink ref="I10" r:id="rId6"/>
    <hyperlink ref="I11" r:id="rId7"/>
    <hyperlink ref="I12" r:id="rId8"/>
    <hyperlink ref="I14" r:id="rId9"/>
    <hyperlink ref="I15" r:id="rId10"/>
    <hyperlink ref="I17" r:id="rId11"/>
    <hyperlink ref="I18" r:id="rId12" display="https://ufmrpechora.ru/page/levoe_menju.ispolneniya_mestnyh_bjudzhetov_7_3_0.ispolnenie_za_2024_god.ezhemesyachnoe_ispolnenie_bjudzheta_mo_mr_pechora_za_2024_god/"/>
    <hyperlink ref="I19" r:id="rId13"/>
    <hyperlink ref="I20" r:id="rId14"/>
    <hyperlink ref="I22" r:id="rId15"/>
    <hyperlink ref="I23" r:id="rId16"/>
    <hyperlink ref="I24" r:id="rId17"/>
    <hyperlink ref="I26" r:id="rId18"/>
  </hyperlinks>
  <pageMargins left="0.70866141732283472" right="0.70866141732283472" top="0.74803149606299213" bottom="0.74803149606299213" header="0.31496062992125984" footer="0.31496062992125984"/>
  <pageSetup paperSize="9" scale="96" fitToHeight="3" orientation="landscape" r:id="rId19"/>
  <headerFooter>
    <oddFooter>&amp;C&amp;"Times New Roman,обычный"&amp;8Исходные данные и оценка показателя 1.1&amp;R&amp;8&amp;P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L28"/>
  <sheetViews>
    <sheetView zoomScaleNormal="10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9" style="9" customWidth="1"/>
    <col min="6" max="6" width="11.140625" style="9" customWidth="1"/>
    <col min="7" max="7" width="10.85546875" style="9" customWidth="1"/>
    <col min="8" max="16384" width="8.85546875" style="9"/>
  </cols>
  <sheetData>
    <row r="1" spans="1:12" s="1" customFormat="1" ht="15" customHeight="1" x14ac:dyDescent="0.2">
      <c r="A1" s="719" t="str">
        <f>"Мониторинг бюджетных данных по вопросу "&amp;Методика!B152</f>
        <v>Мониторинг бюджетных данных по вопросу Опубликован ли план контрольных мероприятий органа внешнего муниципального финансового контроля МО на отчётный год?</v>
      </c>
      <c r="B1" s="719"/>
      <c r="C1" s="719"/>
      <c r="D1" s="719"/>
      <c r="E1" s="720"/>
      <c r="F1" s="720"/>
      <c r="G1" s="720"/>
      <c r="H1" s="720"/>
      <c r="I1" s="720"/>
    </row>
    <row r="2" spans="1:12" s="1" customFormat="1" ht="98.25" customHeight="1" x14ac:dyDescent="0.25">
      <c r="A2" s="715" t="str">
        <f>Методика!B153</f>
        <v>В целях проведения мониторинга сведений по данному вопросу учитываются первоначально утверждённые планы контрольных мероприятий, удовлетворяющие следующим требованиям:
а) опубликован официальный документ, подписанный уполномоченным лицом (допускается публикация плана контрольных мероприятий в графическом формате), или указаны следующие сведения: вид документа, которым утверждён план, дата его подписания, номер (при наличии), должность, фамилия и инициалы лица, подписавшего документ;
б) в плане указаны наименования контрольных мероприятий с указанием проверяемого объекта или целевого назначения проверяемых средств;
в) для каждого контрольного мероприятия указана дата его проведения: месяц или квартал, для отдельных мероприятий – в течение года, по поручению органа или уполномоченного лица.
В случае несоблюдения указанных требований открытость сведений по данному вопросу принимает значение 0 баллов.
План контрольных мероприятий на отчётный год должен быть опубликован до 1 января отчётного года.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 Если на момент проведения мониторинга план не обнаружен, открытость бюджетных данных по данному вопросу принимает значение 0 баллов.</v>
      </c>
      <c r="B2" s="716"/>
      <c r="C2" s="716"/>
      <c r="D2" s="716"/>
      <c r="E2" s="714"/>
      <c r="F2" s="714"/>
      <c r="G2" s="714"/>
      <c r="H2" s="714"/>
      <c r="I2" s="714"/>
    </row>
    <row r="3" spans="1:12" ht="28.5" customHeight="1" x14ac:dyDescent="0.25">
      <c r="A3" s="669" t="s">
        <v>86</v>
      </c>
      <c r="B3" s="294" t="str">
        <f>Методика!B152</f>
        <v>Опубликован ли план контрольных мероприятий органа внешнего муниципального финансового контроля МО на отчётный год?</v>
      </c>
      <c r="C3" s="669" t="s">
        <v>345</v>
      </c>
      <c r="D3" s="670" t="s">
        <v>368</v>
      </c>
      <c r="E3" s="686"/>
      <c r="F3" s="686"/>
      <c r="G3" s="686"/>
      <c r="H3" s="686"/>
      <c r="I3" s="721" t="s">
        <v>193</v>
      </c>
    </row>
    <row r="4" spans="1:12" ht="15.75" customHeight="1" x14ac:dyDescent="0.25">
      <c r="A4" s="672"/>
      <c r="B4" s="109" t="str">
        <f>Методика!B154</f>
        <v>Да, опубликован</v>
      </c>
      <c r="C4" s="669"/>
      <c r="D4" s="669" t="s">
        <v>9</v>
      </c>
      <c r="E4" s="669" t="s">
        <v>24</v>
      </c>
      <c r="F4" s="669" t="s">
        <v>19</v>
      </c>
      <c r="G4" s="669" t="s">
        <v>196</v>
      </c>
      <c r="H4" s="670" t="s">
        <v>8</v>
      </c>
      <c r="I4" s="721"/>
    </row>
    <row r="5" spans="1:12" ht="20.25" customHeight="1" x14ac:dyDescent="0.25">
      <c r="A5" s="672"/>
      <c r="B5" s="109" t="str">
        <f>Методика!B155</f>
        <v>Нет, не опубликован или не отвечает требованиям</v>
      </c>
      <c r="C5" s="669"/>
      <c r="D5" s="669"/>
      <c r="E5" s="686"/>
      <c r="F5" s="717"/>
      <c r="G5" s="717"/>
      <c r="H5" s="718"/>
      <c r="I5" s="721"/>
    </row>
    <row r="6" spans="1:12" s="13" customFormat="1" ht="21" hidden="1" x14ac:dyDescent="0.25">
      <c r="A6" s="169" t="s">
        <v>459</v>
      </c>
      <c r="B6" s="167"/>
      <c r="C6" s="169"/>
      <c r="D6" s="169"/>
      <c r="E6" s="169"/>
      <c r="F6" s="169"/>
      <c r="G6" s="169"/>
      <c r="H6" s="6"/>
      <c r="I6" s="5"/>
    </row>
    <row r="7" spans="1:12" s="18" customFormat="1" ht="15" customHeight="1" x14ac:dyDescent="0.25">
      <c r="A7" s="271" t="s">
        <v>27</v>
      </c>
      <c r="B7" s="546" t="s">
        <v>48</v>
      </c>
      <c r="C7" s="547"/>
      <c r="D7" s="275">
        <f t="shared" ref="D7:D12" si="0">IF(B7=$B$4,2,IF(B7=$B$5,0,0))</f>
        <v>2</v>
      </c>
      <c r="E7" s="275"/>
      <c r="F7" s="275"/>
      <c r="G7" s="275"/>
      <c r="H7" s="277">
        <f t="shared" ref="H7:H12" si="1">D7*(1-E7)*(1-F7)*(1-G7)</f>
        <v>2</v>
      </c>
      <c r="I7" s="418" t="s">
        <v>595</v>
      </c>
      <c r="J7" s="189"/>
      <c r="K7" s="453"/>
    </row>
    <row r="8" spans="1:12" s="13" customFormat="1" ht="15" customHeight="1" x14ac:dyDescent="0.25">
      <c r="A8" s="271" t="s">
        <v>28</v>
      </c>
      <c r="B8" s="562" t="s">
        <v>79</v>
      </c>
      <c r="C8" s="559" t="s">
        <v>623</v>
      </c>
      <c r="D8" s="246">
        <f t="shared" si="0"/>
        <v>0</v>
      </c>
      <c r="E8" s="246"/>
      <c r="F8" s="246"/>
      <c r="G8" s="246"/>
      <c r="H8" s="513">
        <f t="shared" si="1"/>
        <v>0</v>
      </c>
      <c r="I8" s="577" t="s">
        <v>488</v>
      </c>
      <c r="J8" s="188"/>
      <c r="K8" s="13" t="s">
        <v>600</v>
      </c>
    </row>
    <row r="9" spans="1:12" s="19" customFormat="1" ht="15" customHeight="1" x14ac:dyDescent="0.25">
      <c r="A9" s="271" t="s">
        <v>29</v>
      </c>
      <c r="B9" s="546" t="s">
        <v>48</v>
      </c>
      <c r="C9" s="420"/>
      <c r="D9" s="275">
        <f t="shared" si="0"/>
        <v>2</v>
      </c>
      <c r="E9" s="275"/>
      <c r="F9" s="275"/>
      <c r="G9" s="275"/>
      <c r="H9" s="277">
        <f t="shared" si="1"/>
        <v>2</v>
      </c>
      <c r="I9" s="555" t="s">
        <v>224</v>
      </c>
      <c r="J9" s="190"/>
    </row>
    <row r="10" spans="1:12" s="18" customFormat="1" ht="15" customHeight="1" x14ac:dyDescent="0.25">
      <c r="A10" s="271" t="s">
        <v>30</v>
      </c>
      <c r="B10" s="546" t="s">
        <v>79</v>
      </c>
      <c r="C10" s="419" t="s">
        <v>601</v>
      </c>
      <c r="D10" s="275">
        <f t="shared" si="0"/>
        <v>0</v>
      </c>
      <c r="E10" s="275"/>
      <c r="F10" s="275"/>
      <c r="G10" s="275"/>
      <c r="H10" s="277">
        <f t="shared" si="1"/>
        <v>0</v>
      </c>
      <c r="I10" s="286" t="s">
        <v>597</v>
      </c>
      <c r="J10" s="175"/>
      <c r="K10" s="452"/>
      <c r="L10" s="454"/>
    </row>
    <row r="11" spans="1:12" s="10" customFormat="1" ht="15" customHeight="1" x14ac:dyDescent="0.25">
      <c r="A11" s="271" t="s">
        <v>31</v>
      </c>
      <c r="B11" s="546" t="s">
        <v>48</v>
      </c>
      <c r="C11" s="420"/>
      <c r="D11" s="275">
        <f t="shared" si="0"/>
        <v>2</v>
      </c>
      <c r="E11" s="275"/>
      <c r="F11" s="275"/>
      <c r="G11" s="275"/>
      <c r="H11" s="277">
        <f t="shared" si="1"/>
        <v>2</v>
      </c>
      <c r="I11" s="571" t="s">
        <v>227</v>
      </c>
      <c r="J11" s="223"/>
    </row>
    <row r="12" spans="1:12" s="13" customFormat="1" ht="15" customHeight="1" x14ac:dyDescent="0.25">
      <c r="A12" s="250" t="s">
        <v>32</v>
      </c>
      <c r="B12" s="546" t="s">
        <v>48</v>
      </c>
      <c r="C12" s="573" t="s">
        <v>604</v>
      </c>
      <c r="D12" s="275">
        <f t="shared" si="0"/>
        <v>2</v>
      </c>
      <c r="E12" s="275"/>
      <c r="F12" s="275"/>
      <c r="G12" s="275">
        <v>0.5</v>
      </c>
      <c r="H12" s="277">
        <f t="shared" si="1"/>
        <v>1</v>
      </c>
      <c r="I12" s="572" t="s">
        <v>602</v>
      </c>
      <c r="J12" s="171"/>
    </row>
    <row r="13" spans="1:12" s="13" customFormat="1" ht="15" hidden="1" customHeight="1" x14ac:dyDescent="0.25">
      <c r="A13" s="178" t="s">
        <v>26</v>
      </c>
      <c r="B13" s="194"/>
      <c r="C13" s="192"/>
      <c r="D13" s="173"/>
      <c r="E13" s="173"/>
      <c r="F13" s="170"/>
      <c r="G13" s="170"/>
      <c r="H13" s="170"/>
      <c r="I13" s="193"/>
    </row>
    <row r="14" spans="1:12" s="18" customFormat="1" ht="15" customHeight="1" x14ac:dyDescent="0.25">
      <c r="A14" s="250" t="s">
        <v>33</v>
      </c>
      <c r="B14" s="420" t="s">
        <v>48</v>
      </c>
      <c r="C14" s="419"/>
      <c r="D14" s="275">
        <f t="shared" ref="D14:D27" si="2">IF(B14=$B$4,2,IF(B14=$B$5,0,0))</f>
        <v>2</v>
      </c>
      <c r="E14" s="275"/>
      <c r="F14" s="275"/>
      <c r="G14" s="275"/>
      <c r="H14" s="277">
        <f t="shared" ref="H14:H20" si="3">D14*(1-E14)*(1-F14)*(1-G14)</f>
        <v>2</v>
      </c>
      <c r="I14" s="555" t="s">
        <v>468</v>
      </c>
      <c r="J14" s="175"/>
    </row>
    <row r="15" spans="1:12" ht="15" customHeight="1" x14ac:dyDescent="0.25">
      <c r="A15" s="250" t="s">
        <v>34</v>
      </c>
      <c r="B15" s="420" t="s">
        <v>48</v>
      </c>
      <c r="C15" s="420"/>
      <c r="D15" s="275">
        <f t="shared" si="2"/>
        <v>2</v>
      </c>
      <c r="E15" s="275"/>
      <c r="F15" s="275"/>
      <c r="G15" s="275"/>
      <c r="H15" s="277">
        <f t="shared" si="3"/>
        <v>2</v>
      </c>
      <c r="I15" s="555" t="s">
        <v>236</v>
      </c>
      <c r="J15" s="171"/>
    </row>
    <row r="16" spans="1:12" ht="15" customHeight="1" x14ac:dyDescent="0.25">
      <c r="A16" s="250" t="s">
        <v>35</v>
      </c>
      <c r="B16" s="420" t="s">
        <v>48</v>
      </c>
      <c r="C16" s="420"/>
      <c r="D16" s="275">
        <f t="shared" si="2"/>
        <v>2</v>
      </c>
      <c r="E16" s="275"/>
      <c r="F16" s="275"/>
      <c r="G16" s="275"/>
      <c r="H16" s="277">
        <f t="shared" si="3"/>
        <v>2</v>
      </c>
      <c r="I16" s="555" t="s">
        <v>475</v>
      </c>
      <c r="J16" s="171"/>
    </row>
    <row r="17" spans="1:10" ht="15" customHeight="1" x14ac:dyDescent="0.25">
      <c r="A17" s="250" t="s">
        <v>36</v>
      </c>
      <c r="B17" s="420" t="s">
        <v>48</v>
      </c>
      <c r="C17" s="419"/>
      <c r="D17" s="275">
        <f t="shared" si="2"/>
        <v>2</v>
      </c>
      <c r="E17" s="275"/>
      <c r="F17" s="275"/>
      <c r="G17" s="275"/>
      <c r="H17" s="277">
        <f t="shared" si="3"/>
        <v>2</v>
      </c>
      <c r="I17" s="555" t="s">
        <v>608</v>
      </c>
      <c r="J17" s="171"/>
    </row>
    <row r="18" spans="1:10" ht="15" customHeight="1" x14ac:dyDescent="0.25">
      <c r="A18" s="250" t="s">
        <v>37</v>
      </c>
      <c r="B18" s="420" t="s">
        <v>79</v>
      </c>
      <c r="C18" s="420" t="s">
        <v>754</v>
      </c>
      <c r="D18" s="275">
        <f t="shared" si="2"/>
        <v>0</v>
      </c>
      <c r="E18" s="275"/>
      <c r="F18" s="275"/>
      <c r="G18" s="275"/>
      <c r="H18" s="277">
        <f t="shared" si="3"/>
        <v>0</v>
      </c>
      <c r="I18" s="555" t="s">
        <v>241</v>
      </c>
      <c r="J18" s="171"/>
    </row>
    <row r="19" spans="1:10" ht="15" customHeight="1" x14ac:dyDescent="0.25">
      <c r="A19" s="250" t="s">
        <v>38</v>
      </c>
      <c r="B19" s="420" t="s">
        <v>48</v>
      </c>
      <c r="C19" s="420"/>
      <c r="D19" s="275">
        <f t="shared" si="2"/>
        <v>2</v>
      </c>
      <c r="E19" s="275"/>
      <c r="F19" s="275"/>
      <c r="G19" s="275"/>
      <c r="H19" s="277">
        <f t="shared" si="3"/>
        <v>2</v>
      </c>
      <c r="I19" s="555" t="s">
        <v>478</v>
      </c>
      <c r="J19" s="171"/>
    </row>
    <row r="20" spans="1:10" ht="15" customHeight="1" x14ac:dyDescent="0.25">
      <c r="A20" s="250" t="s">
        <v>39</v>
      </c>
      <c r="B20" s="420" t="s">
        <v>48</v>
      </c>
      <c r="C20" s="420"/>
      <c r="D20" s="275">
        <f t="shared" si="2"/>
        <v>2</v>
      </c>
      <c r="E20" s="275"/>
      <c r="F20" s="275"/>
      <c r="G20" s="275"/>
      <c r="H20" s="277">
        <f t="shared" si="3"/>
        <v>2</v>
      </c>
      <c r="I20" s="555" t="s">
        <v>610</v>
      </c>
      <c r="J20" s="171"/>
    </row>
    <row r="21" spans="1:10" ht="15" customHeight="1" x14ac:dyDescent="0.25">
      <c r="A21" s="271" t="s">
        <v>40</v>
      </c>
      <c r="B21" s="420" t="s">
        <v>48</v>
      </c>
      <c r="C21" s="420"/>
      <c r="D21" s="275">
        <f t="shared" si="2"/>
        <v>2</v>
      </c>
      <c r="E21" s="275"/>
      <c r="F21" s="275"/>
      <c r="G21" s="275"/>
      <c r="H21" s="277">
        <f>D21*(1-E21)*(1-F21)*(1-G21)</f>
        <v>2</v>
      </c>
      <c r="I21" s="555" t="s">
        <v>245</v>
      </c>
      <c r="J21" s="171"/>
    </row>
    <row r="22" spans="1:10" ht="15" customHeight="1" x14ac:dyDescent="0.25">
      <c r="A22" s="271" t="s">
        <v>41</v>
      </c>
      <c r="B22" s="420" t="s">
        <v>48</v>
      </c>
      <c r="C22" s="575"/>
      <c r="D22" s="275">
        <f t="shared" si="2"/>
        <v>2</v>
      </c>
      <c r="E22" s="275"/>
      <c r="F22" s="275"/>
      <c r="G22" s="275"/>
      <c r="H22" s="277">
        <f t="shared" ref="H22:H27" si="4">D22*(1-E22)*(1-F22)*(1-G22)</f>
        <v>2</v>
      </c>
      <c r="I22" s="555" t="s">
        <v>612</v>
      </c>
      <c r="J22" s="171"/>
    </row>
    <row r="23" spans="1:10" ht="15" customHeight="1" x14ac:dyDescent="0.25">
      <c r="A23" s="271" t="s">
        <v>42</v>
      </c>
      <c r="B23" s="420" t="s">
        <v>48</v>
      </c>
      <c r="C23" s="420"/>
      <c r="D23" s="275">
        <f t="shared" si="2"/>
        <v>2</v>
      </c>
      <c r="E23" s="275"/>
      <c r="F23" s="275"/>
      <c r="G23" s="275"/>
      <c r="H23" s="277">
        <f t="shared" si="4"/>
        <v>2</v>
      </c>
      <c r="I23" s="555" t="s">
        <v>482</v>
      </c>
      <c r="J23" s="186"/>
    </row>
    <row r="24" spans="1:10" s="8" customFormat="1" ht="15" customHeight="1" x14ac:dyDescent="0.25">
      <c r="A24" s="271" t="s">
        <v>43</v>
      </c>
      <c r="B24" s="420" t="s">
        <v>48</v>
      </c>
      <c r="C24" s="420"/>
      <c r="D24" s="275">
        <f t="shared" si="2"/>
        <v>2</v>
      </c>
      <c r="E24" s="275"/>
      <c r="F24" s="275"/>
      <c r="G24" s="275"/>
      <c r="H24" s="277">
        <f t="shared" si="4"/>
        <v>2</v>
      </c>
      <c r="I24" s="555" t="s">
        <v>615</v>
      </c>
      <c r="J24" s="189"/>
    </row>
    <row r="25" spans="1:10" ht="15" customHeight="1" x14ac:dyDescent="0.25">
      <c r="A25" s="271" t="s">
        <v>44</v>
      </c>
      <c r="B25" s="420" t="s">
        <v>48</v>
      </c>
      <c r="C25" s="420"/>
      <c r="D25" s="275">
        <f t="shared" si="2"/>
        <v>2</v>
      </c>
      <c r="E25" s="275"/>
      <c r="F25" s="275"/>
      <c r="G25" s="275"/>
      <c r="H25" s="277">
        <f t="shared" si="4"/>
        <v>2</v>
      </c>
      <c r="I25" s="555" t="s">
        <v>618</v>
      </c>
      <c r="J25" s="186"/>
    </row>
    <row r="26" spans="1:10" ht="15" customHeight="1" x14ac:dyDescent="0.25">
      <c r="A26" s="271" t="s">
        <v>45</v>
      </c>
      <c r="B26" s="420" t="s">
        <v>48</v>
      </c>
      <c r="C26" s="419" t="s">
        <v>621</v>
      </c>
      <c r="D26" s="275">
        <f t="shared" si="2"/>
        <v>2</v>
      </c>
      <c r="E26" s="275"/>
      <c r="F26" s="275"/>
      <c r="G26" s="275"/>
      <c r="H26" s="277">
        <f t="shared" si="4"/>
        <v>2</v>
      </c>
      <c r="I26" s="555" t="s">
        <v>619</v>
      </c>
      <c r="J26" s="186"/>
    </row>
    <row r="27" spans="1:10" ht="15" customHeight="1" x14ac:dyDescent="0.25">
      <c r="A27" s="271" t="s">
        <v>46</v>
      </c>
      <c r="B27" s="420" t="s">
        <v>48</v>
      </c>
      <c r="C27" s="420"/>
      <c r="D27" s="275">
        <f t="shared" si="2"/>
        <v>2</v>
      </c>
      <c r="E27" s="275"/>
      <c r="F27" s="275"/>
      <c r="G27" s="275"/>
      <c r="H27" s="277">
        <f t="shared" si="4"/>
        <v>2</v>
      </c>
      <c r="I27" s="555" t="s">
        <v>484</v>
      </c>
      <c r="J27" s="171"/>
    </row>
    <row r="28" spans="1:10" x14ac:dyDescent="0.25">
      <c r="H28" s="171"/>
      <c r="I28" s="171"/>
    </row>
  </sheetData>
  <autoFilter ref="A6:D27"/>
  <mergeCells count="11">
    <mergeCell ref="H4:H5"/>
    <mergeCell ref="A1:I1"/>
    <mergeCell ref="A2:I2"/>
    <mergeCell ref="A3:A5"/>
    <mergeCell ref="C3:C5"/>
    <mergeCell ref="D3:H3"/>
    <mergeCell ref="I3:I5"/>
    <mergeCell ref="D4:D5"/>
    <mergeCell ref="E4:E5"/>
    <mergeCell ref="F4:F5"/>
    <mergeCell ref="G4:G5"/>
  </mergeCells>
  <dataValidations count="3">
    <dataValidation type="list" allowBlank="1" showInputMessage="1" showErrorMessage="1" sqref="E7:F12 E14:F27 G7:G27">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s>
  <hyperlinks>
    <hyperlink ref="H6" r:id="rId1" display="http://beldepfin.ru/?page_id=4202"/>
    <hyperlink ref="I15" r:id="rId2"/>
    <hyperlink ref="I20" r:id="rId3"/>
    <hyperlink ref="I25" r:id="rId4"/>
    <hyperlink ref="I27" r:id="rId5"/>
    <hyperlink ref="I9" r:id="rId6"/>
    <hyperlink ref="I7" r:id="rId7"/>
    <hyperlink ref="I8" r:id="rId8"/>
    <hyperlink ref="I10" r:id="rId9"/>
    <hyperlink ref="I11" r:id="rId10"/>
    <hyperlink ref="I12" r:id="rId11"/>
    <hyperlink ref="I14" r:id="rId12"/>
    <hyperlink ref="I16" r:id="rId13"/>
    <hyperlink ref="I17" r:id="rId14" display="https://kortkeros-r11.gosweb.gosuslugi.ru/netcat_files/userfiles/Sovet_rayona/Kontrol_noschetnaya_palata/Plan_raboty_na_2024_god.PDF_x000a_"/>
    <hyperlink ref="I18" r:id="rId15"/>
    <hyperlink ref="I19" r:id="rId16"/>
    <hyperlink ref="I21" r:id="rId17"/>
    <hyperlink ref="I22" r:id="rId18"/>
    <hyperlink ref="I23" r:id="rId19"/>
    <hyperlink ref="I26" r:id="rId20"/>
  </hyperlinks>
  <pageMargins left="0.70866141732283472" right="0.70866141732283472" top="0.74803149606299213" bottom="0.74803149606299213" header="0.31496062992125984" footer="0.31496062992125984"/>
  <pageSetup paperSize="9" scale="96" fitToHeight="3" orientation="landscape" r:id="rId21"/>
  <headerFooter>
    <oddFooter>&amp;C&amp;"Times New Roman,обычный"&amp;8Исходные данные и оценка показателя 1.1&amp;R&amp;8&amp;P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K30"/>
  <sheetViews>
    <sheetView zoomScaleNormal="100" zoomScaleSheetLayoutView="80" workbookViewId="0">
      <selection sqref="A1:I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7" width="10.85546875" style="9" customWidth="1"/>
    <col min="8" max="16384" width="8.85546875" style="9"/>
  </cols>
  <sheetData>
    <row r="1" spans="1:11" s="1" customFormat="1" ht="27" customHeight="1" x14ac:dyDescent="0.2">
      <c r="A1" s="719" t="str">
        <f>"Мониторинг бюджетных данных по вопросу "&amp;Методика!B156</f>
        <v>Мониторинг бюджетных данных по вопросу 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B1" s="719"/>
      <c r="C1" s="719"/>
      <c r="D1" s="719"/>
      <c r="E1" s="720"/>
      <c r="F1" s="720"/>
      <c r="G1" s="720"/>
      <c r="H1" s="720"/>
      <c r="I1" s="720"/>
    </row>
    <row r="2" spans="1:11" s="1" customFormat="1" ht="49.5" customHeight="1" x14ac:dyDescent="0.25">
      <c r="A2" s="715" t="str">
        <f>Методика!B157</f>
        <v>В целях проведения мониторинга сведений по данному вопросу учитываются контрольные мероприятия, предусмотренные планом контрольных мероприятий на отчётный год, срок реализации которых на дату проведения мониторинга завершён. Если план контрольных мероприятий со всеми изменениями к нему не опубликован или он не отвечает требованиям, указанным в вопросе 10.1, открытость бюджетных данных по данному вопросу принимает значение 0 баллов.
Информация о проведённом контрольном мероприятии должна быть опубликована в течение 3 месяцев с даты завершения контрольного мероприятия, указанного в плане. В случае установления факта несоблюдения указанного срока применяется понижающий коэффициент за нарушение сроков обеспечения доступа к бюджетным данным.</v>
      </c>
      <c r="B2" s="716"/>
      <c r="C2" s="716"/>
      <c r="D2" s="716"/>
      <c r="E2" s="714"/>
      <c r="F2" s="714"/>
      <c r="G2" s="714"/>
      <c r="H2" s="714"/>
      <c r="I2" s="714"/>
      <c r="J2" s="299"/>
      <c r="K2" s="300"/>
    </row>
    <row r="3" spans="1:11" ht="45.75" customHeight="1" x14ac:dyDescent="0.25">
      <c r="A3" s="669" t="s">
        <v>86</v>
      </c>
      <c r="B3" s="294" t="str">
        <f>Методика!B156</f>
        <v>Публикуется ли информация о проведённых в отчётном году органом внешнего муниципального финансового контроля МО контрольных мероприятиях, о выявленных при их проведении нарушениях и требованиях по устранению выявленных нарушений?</v>
      </c>
      <c r="C3" s="669" t="s">
        <v>345</v>
      </c>
      <c r="D3" s="670" t="s">
        <v>369</v>
      </c>
      <c r="E3" s="686"/>
      <c r="F3" s="686"/>
      <c r="G3" s="686"/>
      <c r="H3" s="686"/>
      <c r="I3" s="721" t="s">
        <v>193</v>
      </c>
      <c r="J3" s="141"/>
      <c r="K3" s="141"/>
    </row>
    <row r="4" spans="1:11" ht="24" customHeight="1" x14ac:dyDescent="0.25">
      <c r="A4" s="669"/>
      <c r="B4" s="109" t="str">
        <f>Методика!B158</f>
        <v>Да, публикуется для всех мероприятий, предусмотренных планом на отчетный год</v>
      </c>
      <c r="C4" s="669"/>
      <c r="D4" s="669" t="s">
        <v>9</v>
      </c>
      <c r="E4" s="669" t="s">
        <v>24</v>
      </c>
      <c r="F4" s="669" t="s">
        <v>19</v>
      </c>
      <c r="G4" s="669" t="s">
        <v>196</v>
      </c>
      <c r="H4" s="670" t="s">
        <v>8</v>
      </c>
      <c r="I4" s="721"/>
      <c r="J4" s="141"/>
      <c r="K4" s="141"/>
    </row>
    <row r="5" spans="1:11" ht="24" customHeight="1" x14ac:dyDescent="0.25">
      <c r="A5" s="669"/>
      <c r="B5" s="110" t="str">
        <f>Методика!B159</f>
        <v>Да, публикуется для большей части мероприятий, предусмотренных планом на отчетный год</v>
      </c>
      <c r="C5" s="669"/>
      <c r="D5" s="669"/>
      <c r="E5" s="669"/>
      <c r="F5" s="669"/>
      <c r="G5" s="669"/>
      <c r="H5" s="670"/>
      <c r="I5" s="721"/>
      <c r="J5" s="141"/>
      <c r="K5" s="141"/>
    </row>
    <row r="6" spans="1:11" ht="24" customHeight="1" x14ac:dyDescent="0.25">
      <c r="A6" s="669"/>
      <c r="B6" s="110" t="str">
        <f>Методика!B160</f>
        <v>Нет, не публикуется, или публикуется для меньшей части мероприятий, предусмотренных планом на отчетный год</v>
      </c>
      <c r="C6" s="669"/>
      <c r="D6" s="669"/>
      <c r="E6" s="669"/>
      <c r="F6" s="669"/>
      <c r="G6" s="669"/>
      <c r="H6" s="670"/>
      <c r="I6" s="721"/>
      <c r="J6" s="301"/>
      <c r="K6" s="141"/>
    </row>
    <row r="7" spans="1:11" s="13" customFormat="1" ht="21" hidden="1" x14ac:dyDescent="0.25">
      <c r="A7" s="169" t="s">
        <v>459</v>
      </c>
      <c r="B7" s="167"/>
      <c r="C7" s="169"/>
      <c r="D7" s="169"/>
      <c r="E7" s="169"/>
      <c r="F7" s="169"/>
      <c r="G7" s="169"/>
      <c r="H7" s="6"/>
      <c r="I7" s="5"/>
      <c r="J7" s="106"/>
      <c r="K7" s="106"/>
    </row>
    <row r="8" spans="1:11" s="18" customFormat="1" ht="15" customHeight="1" x14ac:dyDescent="0.25">
      <c r="A8" s="271" t="s">
        <v>27</v>
      </c>
      <c r="B8" s="546" t="s">
        <v>198</v>
      </c>
      <c r="C8" s="420"/>
      <c r="D8" s="275">
        <f t="shared" ref="D8:D13" si="0">IF(B8=$B$4,2,IF(B8=$B$5,1,IF(B8=$B$6,0)))</f>
        <v>2</v>
      </c>
      <c r="E8" s="275"/>
      <c r="F8" s="275"/>
      <c r="G8" s="275"/>
      <c r="H8" s="277">
        <f t="shared" ref="H8:H13" si="1">D8*(1-E8)*(1-F8)*(1-G8)</f>
        <v>2</v>
      </c>
      <c r="I8" s="286" t="s">
        <v>211</v>
      </c>
      <c r="J8" s="140"/>
      <c r="K8" s="140"/>
    </row>
    <row r="9" spans="1:11" s="13" customFormat="1" ht="15" customHeight="1" x14ac:dyDescent="0.25">
      <c r="A9" s="250" t="s">
        <v>28</v>
      </c>
      <c r="B9" s="562" t="s">
        <v>167</v>
      </c>
      <c r="C9" s="559" t="s">
        <v>623</v>
      </c>
      <c r="D9" s="246">
        <f t="shared" si="0"/>
        <v>0</v>
      </c>
      <c r="E9" s="246"/>
      <c r="F9" s="246"/>
      <c r="G9" s="462"/>
      <c r="H9" s="513">
        <f t="shared" si="1"/>
        <v>0</v>
      </c>
      <c r="I9" s="578" t="s">
        <v>596</v>
      </c>
      <c r="J9" s="162"/>
      <c r="K9" s="106"/>
    </row>
    <row r="10" spans="1:11" s="19" customFormat="1" ht="15" customHeight="1" x14ac:dyDescent="0.25">
      <c r="A10" s="271" t="s">
        <v>29</v>
      </c>
      <c r="B10" s="546" t="s">
        <v>198</v>
      </c>
      <c r="C10" s="420"/>
      <c r="D10" s="275">
        <f t="shared" si="0"/>
        <v>2</v>
      </c>
      <c r="E10" s="275"/>
      <c r="F10" s="275"/>
      <c r="G10" s="280"/>
      <c r="H10" s="277">
        <f t="shared" si="1"/>
        <v>2</v>
      </c>
      <c r="I10" s="286" t="s">
        <v>225</v>
      </c>
      <c r="J10" s="163"/>
      <c r="K10" s="107"/>
    </row>
    <row r="11" spans="1:11" s="18" customFormat="1" ht="15" customHeight="1" x14ac:dyDescent="0.25">
      <c r="A11" s="271" t="s">
        <v>30</v>
      </c>
      <c r="B11" s="546" t="s">
        <v>166</v>
      </c>
      <c r="C11" s="420" t="s">
        <v>598</v>
      </c>
      <c r="D11" s="275">
        <f t="shared" si="0"/>
        <v>1</v>
      </c>
      <c r="E11" s="280"/>
      <c r="F11" s="275"/>
      <c r="G11" s="280">
        <v>0.5</v>
      </c>
      <c r="H11" s="277">
        <f t="shared" si="1"/>
        <v>0.5</v>
      </c>
      <c r="I11" s="570" t="s">
        <v>226</v>
      </c>
      <c r="J11" s="304"/>
      <c r="K11" s="140"/>
    </row>
    <row r="12" spans="1:11" s="10" customFormat="1" ht="15" customHeight="1" x14ac:dyDescent="0.25">
      <c r="A12" s="271" t="s">
        <v>31</v>
      </c>
      <c r="B12" s="546" t="s">
        <v>198</v>
      </c>
      <c r="C12" s="420"/>
      <c r="D12" s="275">
        <f t="shared" si="0"/>
        <v>2</v>
      </c>
      <c r="E12" s="275"/>
      <c r="F12" s="275"/>
      <c r="G12" s="275"/>
      <c r="H12" s="277">
        <f t="shared" si="1"/>
        <v>2</v>
      </c>
      <c r="I12" s="286" t="s">
        <v>599</v>
      </c>
      <c r="J12" s="426"/>
      <c r="K12" s="139"/>
    </row>
    <row r="13" spans="1:11" s="13" customFormat="1" ht="15" customHeight="1" x14ac:dyDescent="0.25">
      <c r="A13" s="271" t="s">
        <v>32</v>
      </c>
      <c r="B13" s="546" t="s">
        <v>198</v>
      </c>
      <c r="C13" s="420" t="s">
        <v>605</v>
      </c>
      <c r="D13" s="275">
        <f t="shared" si="0"/>
        <v>2</v>
      </c>
      <c r="E13" s="275"/>
      <c r="F13" s="275"/>
      <c r="G13" s="280">
        <v>0.5</v>
      </c>
      <c r="H13" s="277">
        <f t="shared" si="1"/>
        <v>1</v>
      </c>
      <c r="I13" s="570" t="s">
        <v>603</v>
      </c>
      <c r="J13" s="106"/>
      <c r="K13" s="106"/>
    </row>
    <row r="14" spans="1:11" s="13" customFormat="1" ht="15" hidden="1" customHeight="1" x14ac:dyDescent="0.25">
      <c r="A14" s="178" t="s">
        <v>26</v>
      </c>
      <c r="B14" s="194"/>
      <c r="C14" s="192"/>
      <c r="D14" s="192"/>
      <c r="E14" s="173"/>
      <c r="F14" s="170"/>
      <c r="G14" s="170"/>
      <c r="H14" s="170"/>
      <c r="I14" s="111"/>
      <c r="J14" s="106"/>
      <c r="K14" s="106"/>
    </row>
    <row r="15" spans="1:11" s="18" customFormat="1" ht="15" customHeight="1" x14ac:dyDescent="0.25">
      <c r="A15" s="271" t="s">
        <v>33</v>
      </c>
      <c r="B15" s="420" t="s">
        <v>198</v>
      </c>
      <c r="C15" s="420" t="s">
        <v>606</v>
      </c>
      <c r="D15" s="275">
        <f>IF(B15=$B$4,2,IF(B15=$B$5,1,IF(B15=$B$6,0)))</f>
        <v>2</v>
      </c>
      <c r="E15" s="275"/>
      <c r="F15" s="275"/>
      <c r="G15" s="280">
        <v>0.5</v>
      </c>
      <c r="H15" s="277">
        <f t="shared" ref="H15:H28" si="2">D15*(1-E15)*(1-F15)*(1-G15)</f>
        <v>1</v>
      </c>
      <c r="I15" s="570" t="s">
        <v>469</v>
      </c>
      <c r="J15" s="140"/>
      <c r="K15" s="140"/>
    </row>
    <row r="16" spans="1:11" ht="15" customHeight="1" x14ac:dyDescent="0.25">
      <c r="A16" s="271" t="s">
        <v>34</v>
      </c>
      <c r="B16" s="420" t="s">
        <v>198</v>
      </c>
      <c r="C16" s="420"/>
      <c r="D16" s="275">
        <f t="shared" ref="D16:D28" si="3">IF(B16=$B$4,2,IF(B16=$B$5,1,IF(B16=$B$6,0)))</f>
        <v>2</v>
      </c>
      <c r="E16" s="275"/>
      <c r="F16" s="275"/>
      <c r="G16" s="275"/>
      <c r="H16" s="277">
        <f t="shared" si="2"/>
        <v>2</v>
      </c>
      <c r="I16" s="570" t="s">
        <v>237</v>
      </c>
      <c r="J16" s="106"/>
      <c r="K16" s="141"/>
    </row>
    <row r="17" spans="1:11" ht="15" customHeight="1" x14ac:dyDescent="0.25">
      <c r="A17" s="276" t="s">
        <v>35</v>
      </c>
      <c r="B17" s="552" t="s">
        <v>198</v>
      </c>
      <c r="C17" s="552"/>
      <c r="D17" s="275">
        <f t="shared" si="3"/>
        <v>2</v>
      </c>
      <c r="E17" s="275"/>
      <c r="F17" s="275"/>
      <c r="G17" s="275"/>
      <c r="H17" s="277">
        <f t="shared" si="2"/>
        <v>2</v>
      </c>
      <c r="I17" s="574" t="s">
        <v>607</v>
      </c>
      <c r="J17" s="106"/>
      <c r="K17" s="141"/>
    </row>
    <row r="18" spans="1:11" ht="15" customHeight="1" x14ac:dyDescent="0.25">
      <c r="A18" s="271" t="s">
        <v>36</v>
      </c>
      <c r="B18" s="420" t="s">
        <v>198</v>
      </c>
      <c r="C18" s="420"/>
      <c r="D18" s="275">
        <f t="shared" si="3"/>
        <v>2</v>
      </c>
      <c r="E18" s="275"/>
      <c r="F18" s="275"/>
      <c r="G18" s="275"/>
      <c r="H18" s="277">
        <f t="shared" si="2"/>
        <v>2</v>
      </c>
      <c r="I18" s="570" t="s">
        <v>609</v>
      </c>
      <c r="J18" s="106"/>
      <c r="K18" s="141"/>
    </row>
    <row r="19" spans="1:11" ht="15" customHeight="1" x14ac:dyDescent="0.25">
      <c r="A19" s="271" t="s">
        <v>37</v>
      </c>
      <c r="B19" s="420" t="s">
        <v>167</v>
      </c>
      <c r="C19" s="420" t="s">
        <v>754</v>
      </c>
      <c r="D19" s="275">
        <f t="shared" si="3"/>
        <v>0</v>
      </c>
      <c r="E19" s="275"/>
      <c r="F19" s="275"/>
      <c r="G19" s="280"/>
      <c r="H19" s="277">
        <f t="shared" si="2"/>
        <v>0</v>
      </c>
      <c r="I19" s="570" t="s">
        <v>242</v>
      </c>
      <c r="J19" s="106"/>
      <c r="K19" s="141"/>
    </row>
    <row r="20" spans="1:11" ht="15" customHeight="1" x14ac:dyDescent="0.25">
      <c r="A20" s="271" t="s">
        <v>38</v>
      </c>
      <c r="B20" s="420" t="s">
        <v>198</v>
      </c>
      <c r="C20" s="420"/>
      <c r="D20" s="275">
        <f t="shared" si="3"/>
        <v>2</v>
      </c>
      <c r="E20" s="275"/>
      <c r="F20" s="275"/>
      <c r="G20" s="275"/>
      <c r="H20" s="277">
        <f t="shared" si="2"/>
        <v>2</v>
      </c>
      <c r="I20" s="286" t="s">
        <v>479</v>
      </c>
      <c r="J20" s="106"/>
      <c r="K20" s="141"/>
    </row>
    <row r="21" spans="1:11" ht="15" customHeight="1" x14ac:dyDescent="0.25">
      <c r="A21" s="271" t="s">
        <v>39</v>
      </c>
      <c r="B21" s="420" t="s">
        <v>198</v>
      </c>
      <c r="C21" s="420"/>
      <c r="D21" s="275">
        <f t="shared" si="3"/>
        <v>2</v>
      </c>
      <c r="E21" s="275"/>
      <c r="F21" s="280"/>
      <c r="G21" s="275"/>
      <c r="H21" s="277">
        <f t="shared" si="2"/>
        <v>2</v>
      </c>
      <c r="I21" s="570" t="s">
        <v>611</v>
      </c>
      <c r="J21" s="106"/>
      <c r="K21" s="141"/>
    </row>
    <row r="22" spans="1:11" ht="15" customHeight="1" x14ac:dyDescent="0.25">
      <c r="A22" s="271" t="s">
        <v>40</v>
      </c>
      <c r="B22" s="420" t="s">
        <v>198</v>
      </c>
      <c r="C22" s="420"/>
      <c r="D22" s="275">
        <f t="shared" si="3"/>
        <v>2</v>
      </c>
      <c r="E22" s="275"/>
      <c r="F22" s="275"/>
      <c r="G22" s="280"/>
      <c r="H22" s="277">
        <f t="shared" si="2"/>
        <v>2</v>
      </c>
      <c r="I22" s="570" t="s">
        <v>245</v>
      </c>
      <c r="J22" s="106"/>
      <c r="K22" s="141"/>
    </row>
    <row r="23" spans="1:11" ht="15" customHeight="1" x14ac:dyDescent="0.25">
      <c r="A23" s="271" t="s">
        <v>41</v>
      </c>
      <c r="B23" s="420" t="s">
        <v>198</v>
      </c>
      <c r="C23" s="420"/>
      <c r="D23" s="275">
        <f t="shared" si="3"/>
        <v>2</v>
      </c>
      <c r="E23" s="275"/>
      <c r="F23" s="275"/>
      <c r="G23" s="275"/>
      <c r="H23" s="277">
        <f t="shared" si="2"/>
        <v>2</v>
      </c>
      <c r="I23" s="570" t="s">
        <v>612</v>
      </c>
      <c r="J23" s="106"/>
      <c r="K23" s="141"/>
    </row>
    <row r="24" spans="1:11" ht="15" customHeight="1" x14ac:dyDescent="0.25">
      <c r="A24" s="271" t="s">
        <v>42</v>
      </c>
      <c r="B24" s="420" t="s">
        <v>167</v>
      </c>
      <c r="C24" s="420" t="s">
        <v>614</v>
      </c>
      <c r="D24" s="275">
        <f t="shared" si="3"/>
        <v>0</v>
      </c>
      <c r="E24" s="275"/>
      <c r="F24" s="275"/>
      <c r="G24" s="280"/>
      <c r="H24" s="277">
        <f t="shared" si="2"/>
        <v>0</v>
      </c>
      <c r="I24" s="570" t="s">
        <v>613</v>
      </c>
      <c r="J24" s="162"/>
      <c r="K24" s="141"/>
    </row>
    <row r="25" spans="1:11" s="8" customFormat="1" ht="15" customHeight="1" x14ac:dyDescent="0.25">
      <c r="A25" s="271" t="s">
        <v>43</v>
      </c>
      <c r="B25" s="420" t="s">
        <v>198</v>
      </c>
      <c r="C25" s="419"/>
      <c r="D25" s="275">
        <f t="shared" si="3"/>
        <v>2</v>
      </c>
      <c r="E25" s="275"/>
      <c r="F25" s="275"/>
      <c r="G25" s="275"/>
      <c r="H25" s="277">
        <f t="shared" si="2"/>
        <v>2</v>
      </c>
      <c r="I25" s="570" t="s">
        <v>616</v>
      </c>
      <c r="J25" s="302"/>
      <c r="K25" s="143"/>
    </row>
    <row r="26" spans="1:11" ht="15" customHeight="1" x14ac:dyDescent="0.25">
      <c r="A26" s="271" t="s">
        <v>44</v>
      </c>
      <c r="B26" s="420" t="s">
        <v>198</v>
      </c>
      <c r="C26" s="420"/>
      <c r="D26" s="275">
        <f t="shared" si="3"/>
        <v>2</v>
      </c>
      <c r="E26" s="275"/>
      <c r="F26" s="275"/>
      <c r="G26" s="280"/>
      <c r="H26" s="277">
        <f t="shared" si="2"/>
        <v>2</v>
      </c>
      <c r="I26" s="286" t="s">
        <v>617</v>
      </c>
      <c r="J26" s="303"/>
      <c r="K26" s="141"/>
    </row>
    <row r="27" spans="1:11" ht="15" customHeight="1" x14ac:dyDescent="0.25">
      <c r="A27" s="271" t="s">
        <v>45</v>
      </c>
      <c r="B27" s="420" t="s">
        <v>167</v>
      </c>
      <c r="C27" s="420" t="s">
        <v>622</v>
      </c>
      <c r="D27" s="275">
        <f t="shared" si="3"/>
        <v>0</v>
      </c>
      <c r="E27" s="275"/>
      <c r="F27" s="275"/>
      <c r="G27" s="280"/>
      <c r="H27" s="277">
        <f t="shared" si="2"/>
        <v>0</v>
      </c>
      <c r="I27" s="570" t="s">
        <v>620</v>
      </c>
      <c r="J27" s="162"/>
      <c r="K27" s="141"/>
    </row>
    <row r="28" spans="1:11" ht="15" customHeight="1" x14ac:dyDescent="0.25">
      <c r="A28" s="271" t="s">
        <v>46</v>
      </c>
      <c r="B28" s="420" t="s">
        <v>198</v>
      </c>
      <c r="C28" s="420"/>
      <c r="D28" s="275">
        <f t="shared" si="3"/>
        <v>2</v>
      </c>
      <c r="E28" s="275"/>
      <c r="F28" s="275"/>
      <c r="G28" s="280"/>
      <c r="H28" s="277">
        <f t="shared" si="2"/>
        <v>2</v>
      </c>
      <c r="I28" s="570" t="s">
        <v>485</v>
      </c>
      <c r="J28" s="106"/>
      <c r="K28" s="141"/>
    </row>
    <row r="29" spans="1:11" x14ac:dyDescent="0.25">
      <c r="J29" s="141"/>
      <c r="K29" s="141"/>
    </row>
    <row r="30" spans="1:11" x14ac:dyDescent="0.25">
      <c r="J30" s="141"/>
      <c r="K30" s="141"/>
    </row>
  </sheetData>
  <autoFilter ref="A7:D28"/>
  <mergeCells count="11">
    <mergeCell ref="H4:H6"/>
    <mergeCell ref="A1:I1"/>
    <mergeCell ref="A2:I2"/>
    <mergeCell ref="A3:A6"/>
    <mergeCell ref="C3:C6"/>
    <mergeCell ref="D3:H3"/>
    <mergeCell ref="I3:I6"/>
    <mergeCell ref="D4:D6"/>
    <mergeCell ref="E4:E6"/>
    <mergeCell ref="F4:F6"/>
    <mergeCell ref="G4:G6"/>
  </mergeCells>
  <dataValidations count="5">
    <dataValidation type="list" allowBlank="1" showInputMessage="1" showErrorMessage="1" sqref="G25 F22:F28 G8 G20:G21 G23 G12 E12:E13 E15:E28 F15:F20 F8:F13 E8:E10 G16:G18">
      <formula1>"0,5"</formula1>
    </dataValidation>
    <dataValidation type="list" allowBlank="1" showInputMessage="1" showErrorMessage="1" sqref="B15:B28 B8:B13">
      <formula1>$B$4:$B$6</formula1>
    </dataValidation>
    <dataValidation type="list" allowBlank="1" showInputMessage="1" showErrorMessage="1" sqref="B7">
      <formula1>$B$4:$B$5</formula1>
    </dataValidation>
    <dataValidation type="list" allowBlank="1" showInputMessage="1" showErrorMessage="1" sqref="B14">
      <formula1>#REF!</formula1>
    </dataValidation>
    <dataValidation type="list" allowBlank="1" showInputMessage="1" showErrorMessage="1" sqref="G9:G11 G13 G22 F21 G24 G19 G26:G28 E11 G15">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7" r:id="rId1" display="http://beldepfin.ru/?page_id=4202"/>
    <hyperlink ref="I28" r:id="rId2"/>
    <hyperlink ref="I11" r:id="rId3"/>
    <hyperlink ref="I8" r:id="rId4"/>
    <hyperlink ref="I10" r:id="rId5"/>
    <hyperlink ref="I12" r:id="rId6"/>
    <hyperlink ref="I15" r:id="rId7"/>
    <hyperlink ref="I16" r:id="rId8"/>
    <hyperlink ref="I18" r:id="rId9"/>
    <hyperlink ref="I19" r:id="rId10"/>
    <hyperlink ref="I20" r:id="rId11"/>
    <hyperlink ref="I21" r:id="rId12"/>
    <hyperlink ref="I22" r:id="rId13"/>
    <hyperlink ref="I23" r:id="rId14"/>
    <hyperlink ref="I24" r:id="rId15"/>
    <hyperlink ref="I27" r:id="rId16"/>
  </hyperlinks>
  <pageMargins left="0.70866141732283472" right="0.70866141732283472" top="0.74803149606299213" bottom="0.74803149606299213" header="0.31496062992125984" footer="0.31496062992125984"/>
  <pageSetup paperSize="9" scale="96" fitToHeight="3" orientation="landscape" r:id="rId17"/>
  <headerFooter>
    <oddFooter>&amp;C&amp;"Times New Roman,обычный"&amp;8Исходные данные и оценка показателя 1.1&amp;R&amp;8&amp;P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28"/>
  <sheetViews>
    <sheetView zoomScaleNormal="100" zoomScaleSheetLayoutView="80" workbookViewId="0">
      <selection sqref="A1:H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16384" width="8.85546875" style="9"/>
  </cols>
  <sheetData>
    <row r="1" spans="1:13" s="1" customFormat="1" ht="15" customHeight="1" x14ac:dyDescent="0.2">
      <c r="A1" s="719" t="str">
        <f>"Мониторинг бюджетных данных по вопросу "&amp;Методика!B163</f>
        <v>Мониторинг бюджетных данных по вопросу Опубликован ли Проект бюджета в открытом доступе на сайте (портале) МО, предназначенном для публикации информации о бюджетных данных?</v>
      </c>
      <c r="B1" s="719"/>
      <c r="C1" s="719"/>
      <c r="D1" s="719"/>
      <c r="E1" s="720"/>
      <c r="F1" s="720"/>
      <c r="G1" s="720"/>
      <c r="H1" s="720"/>
    </row>
    <row r="2" spans="1:13" s="1" customFormat="1" ht="42" customHeight="1" x14ac:dyDescent="0.25">
      <c r="A2" s="715" t="str">
        <f>Методика!B164</f>
        <v>В целях проведения мониторинга бюджетных данных по данному вопросу учитывается публикация Проекта бюджета в полном объёме, включая текстовую часть и все приложения к Проекту бюджета. В случае, если указанное требование не выполняется (опубликованы отдельные составляющие), открытость бюджетных данных по данному вопросу принимает значение 0 баллов. Для максимальной оценки бюджетных данных требуется публикация Проекта бюджета в структурированном виде.</v>
      </c>
      <c r="B2" s="716"/>
      <c r="C2" s="716"/>
      <c r="D2" s="716"/>
      <c r="E2" s="714"/>
      <c r="F2" s="714"/>
      <c r="G2" s="714"/>
      <c r="H2" s="714"/>
    </row>
    <row r="3" spans="1:13" ht="33.75" customHeight="1" x14ac:dyDescent="0.25">
      <c r="A3" s="669" t="s">
        <v>86</v>
      </c>
      <c r="B3" s="294" t="str">
        <f>Методика!B163</f>
        <v>Опубликован ли Проект бюджета в открытом доступе на сайте (портале) МО, предназначенном для публикации информации о бюджетных данных?</v>
      </c>
      <c r="C3" s="669" t="s">
        <v>345</v>
      </c>
      <c r="D3" s="670" t="s">
        <v>370</v>
      </c>
      <c r="E3" s="686"/>
      <c r="F3" s="686"/>
      <c r="G3" s="686"/>
      <c r="H3" s="721" t="s">
        <v>193</v>
      </c>
    </row>
    <row r="4" spans="1:13" ht="15" customHeight="1" x14ac:dyDescent="0.25">
      <c r="A4" s="669"/>
      <c r="B4" s="109" t="str">
        <f>Методика!B165</f>
        <v>Да, опубликован в структурированном виде</v>
      </c>
      <c r="C4" s="669"/>
      <c r="D4" s="669" t="s">
        <v>9</v>
      </c>
      <c r="E4" s="669" t="s">
        <v>24</v>
      </c>
      <c r="F4" s="669" t="s">
        <v>19</v>
      </c>
      <c r="G4" s="670" t="s">
        <v>8</v>
      </c>
      <c r="H4" s="721"/>
    </row>
    <row r="5" spans="1:13" ht="14.25" customHeight="1" x14ac:dyDescent="0.25">
      <c r="A5" s="669"/>
      <c r="B5" s="109" t="str">
        <f>Методика!B166</f>
        <v>Да, опубликован, но не в структурированном виде</v>
      </c>
      <c r="C5" s="669"/>
      <c r="D5" s="669"/>
      <c r="E5" s="669"/>
      <c r="F5" s="669"/>
      <c r="G5" s="670"/>
      <c r="H5" s="721"/>
    </row>
    <row r="6" spans="1:13" ht="15.75" customHeight="1" x14ac:dyDescent="0.25">
      <c r="A6" s="669"/>
      <c r="B6" s="109" t="str">
        <f>Методика!B167</f>
        <v>Нет, не опубликован или не отвечает требованиям</v>
      </c>
      <c r="C6" s="669"/>
      <c r="D6" s="669"/>
      <c r="E6" s="669"/>
      <c r="F6" s="669"/>
      <c r="G6" s="670"/>
      <c r="H6" s="721"/>
    </row>
    <row r="7" spans="1:13" s="13" customFormat="1" ht="31.5" hidden="1" x14ac:dyDescent="0.25">
      <c r="A7" s="169" t="s">
        <v>460</v>
      </c>
      <c r="B7" s="167"/>
      <c r="C7" s="169"/>
      <c r="D7" s="169"/>
      <c r="E7" s="169"/>
      <c r="F7" s="169"/>
      <c r="G7" s="6"/>
      <c r="H7" s="5"/>
    </row>
    <row r="8" spans="1:13" s="175" customFormat="1" ht="15" customHeight="1" x14ac:dyDescent="0.25">
      <c r="A8" s="271" t="s">
        <v>27</v>
      </c>
      <c r="B8" s="546" t="s">
        <v>58</v>
      </c>
      <c r="C8" s="420"/>
      <c r="D8" s="275">
        <f t="shared" ref="D8:D13" si="0">IF(B8=$B$4,3,IF(B8=$B$5,2,IF(B8=$B$6,0,0)))</f>
        <v>3</v>
      </c>
      <c r="E8" s="280"/>
      <c r="F8" s="280"/>
      <c r="G8" s="277">
        <f t="shared" ref="G8:G13" si="1">D8*(1-E8)*(1-F8)</f>
        <v>3</v>
      </c>
      <c r="H8" s="418" t="s">
        <v>539</v>
      </c>
    </row>
    <row r="9" spans="1:13" s="171" customFormat="1" ht="15" customHeight="1" x14ac:dyDescent="0.25">
      <c r="A9" s="271" t="s">
        <v>28</v>
      </c>
      <c r="B9" s="546" t="s">
        <v>58</v>
      </c>
      <c r="C9" s="420"/>
      <c r="D9" s="275">
        <f t="shared" si="0"/>
        <v>3</v>
      </c>
      <c r="E9" s="275"/>
      <c r="F9" s="275"/>
      <c r="G9" s="277">
        <f t="shared" si="1"/>
        <v>3</v>
      </c>
      <c r="H9" s="555" t="s">
        <v>423</v>
      </c>
    </row>
    <row r="10" spans="1:13" s="176" customFormat="1" ht="15" customHeight="1" x14ac:dyDescent="0.25">
      <c r="A10" s="271" t="s">
        <v>29</v>
      </c>
      <c r="B10" s="546" t="s">
        <v>58</v>
      </c>
      <c r="C10" s="420"/>
      <c r="D10" s="275">
        <f t="shared" si="0"/>
        <v>3</v>
      </c>
      <c r="E10" s="275"/>
      <c r="F10" s="275"/>
      <c r="G10" s="277">
        <f t="shared" si="1"/>
        <v>3</v>
      </c>
      <c r="H10" s="555" t="s">
        <v>647</v>
      </c>
      <c r="I10" s="190"/>
    </row>
    <row r="11" spans="1:13" s="175" customFormat="1" ht="15" customHeight="1" x14ac:dyDescent="0.25">
      <c r="A11" s="271" t="s">
        <v>30</v>
      </c>
      <c r="B11" s="546" t="s">
        <v>58</v>
      </c>
      <c r="C11" s="420"/>
      <c r="D11" s="275">
        <f t="shared" si="0"/>
        <v>3</v>
      </c>
      <c r="E11" s="275"/>
      <c r="F11" s="280"/>
      <c r="G11" s="277">
        <f t="shared" si="1"/>
        <v>3</v>
      </c>
      <c r="H11" s="555" t="s">
        <v>650</v>
      </c>
    </row>
    <row r="12" spans="1:13" s="168" customFormat="1" ht="15" customHeight="1" x14ac:dyDescent="0.25">
      <c r="A12" s="271" t="s">
        <v>31</v>
      </c>
      <c r="B12" s="546" t="s">
        <v>58</v>
      </c>
      <c r="C12" s="419"/>
      <c r="D12" s="275">
        <f t="shared" si="0"/>
        <v>3</v>
      </c>
      <c r="E12" s="275"/>
      <c r="F12" s="275"/>
      <c r="G12" s="277">
        <f t="shared" si="1"/>
        <v>3</v>
      </c>
      <c r="H12" s="555" t="s">
        <v>651</v>
      </c>
      <c r="I12" s="223"/>
    </row>
    <row r="13" spans="1:13" s="171" customFormat="1" ht="15" customHeight="1" x14ac:dyDescent="0.25">
      <c r="A13" s="271" t="s">
        <v>32</v>
      </c>
      <c r="B13" s="546" t="s">
        <v>58</v>
      </c>
      <c r="C13" s="420"/>
      <c r="D13" s="275">
        <f t="shared" si="0"/>
        <v>3</v>
      </c>
      <c r="E13" s="275"/>
      <c r="F13" s="275"/>
      <c r="G13" s="277">
        <f t="shared" si="1"/>
        <v>3</v>
      </c>
      <c r="H13" s="555" t="s">
        <v>653</v>
      </c>
      <c r="M13" s="106"/>
    </row>
    <row r="14" spans="1:13" s="171" customFormat="1" ht="15" hidden="1" customHeight="1" x14ac:dyDescent="0.25">
      <c r="A14" s="178" t="s">
        <v>26</v>
      </c>
      <c r="B14" s="194"/>
      <c r="C14" s="192"/>
      <c r="D14" s="173"/>
      <c r="E14" s="173"/>
      <c r="F14" s="170"/>
      <c r="G14" s="170"/>
      <c r="H14" s="193"/>
      <c r="M14" s="722"/>
    </row>
    <row r="15" spans="1:13" s="175" customFormat="1" ht="15" customHeight="1" x14ac:dyDescent="0.25">
      <c r="A15" s="271" t="s">
        <v>33</v>
      </c>
      <c r="B15" s="420" t="s">
        <v>58</v>
      </c>
      <c r="C15" s="420"/>
      <c r="D15" s="275">
        <f t="shared" ref="D15:D28" si="2">IF(B15=$B$4,3,IF(B15=$B$5,2,IF(B15=$B$6,0,0)))</f>
        <v>3</v>
      </c>
      <c r="E15" s="275"/>
      <c r="F15" s="275"/>
      <c r="G15" s="277">
        <f t="shared" ref="G15:G28" si="3">D15*(1-E15)*(1-F15)</f>
        <v>3</v>
      </c>
      <c r="H15" s="555" t="s">
        <v>654</v>
      </c>
      <c r="M15" s="723"/>
    </row>
    <row r="16" spans="1:13" s="164" customFormat="1" ht="15" customHeight="1" x14ac:dyDescent="0.25">
      <c r="A16" s="271" t="s">
        <v>34</v>
      </c>
      <c r="B16" s="420" t="s">
        <v>58</v>
      </c>
      <c r="C16" s="420"/>
      <c r="D16" s="275">
        <f t="shared" si="2"/>
        <v>3</v>
      </c>
      <c r="E16" s="275"/>
      <c r="F16" s="275"/>
      <c r="G16" s="277">
        <f t="shared" si="3"/>
        <v>3</v>
      </c>
      <c r="H16" s="555" t="s">
        <v>238</v>
      </c>
      <c r="I16" s="216"/>
      <c r="M16" s="141"/>
    </row>
    <row r="17" spans="1:9" s="164" customFormat="1" ht="15" customHeight="1" x14ac:dyDescent="0.25">
      <c r="A17" s="271" t="s">
        <v>35</v>
      </c>
      <c r="B17" s="420" t="s">
        <v>58</v>
      </c>
      <c r="C17" s="551"/>
      <c r="D17" s="275">
        <f t="shared" si="2"/>
        <v>3</v>
      </c>
      <c r="E17" s="275"/>
      <c r="F17" s="275"/>
      <c r="G17" s="277">
        <f t="shared" si="3"/>
        <v>3</v>
      </c>
      <c r="H17" s="555" t="s">
        <v>655</v>
      </c>
      <c r="I17" s="171"/>
    </row>
    <row r="18" spans="1:9" s="164" customFormat="1" ht="15" customHeight="1" x14ac:dyDescent="0.25">
      <c r="A18" s="271" t="s">
        <v>36</v>
      </c>
      <c r="B18" s="420" t="s">
        <v>58</v>
      </c>
      <c r="C18" s="420" t="s">
        <v>657</v>
      </c>
      <c r="D18" s="275">
        <f t="shared" si="2"/>
        <v>3</v>
      </c>
      <c r="E18" s="275"/>
      <c r="F18" s="280">
        <v>0.5</v>
      </c>
      <c r="G18" s="277">
        <f t="shared" si="3"/>
        <v>1.5</v>
      </c>
      <c r="H18" s="555" t="s">
        <v>656</v>
      </c>
      <c r="I18" s="171"/>
    </row>
    <row r="19" spans="1:9" s="164" customFormat="1" ht="15" customHeight="1" x14ac:dyDescent="0.25">
      <c r="A19" s="271" t="s">
        <v>37</v>
      </c>
      <c r="B19" s="420" t="s">
        <v>58</v>
      </c>
      <c r="C19" s="420"/>
      <c r="D19" s="275">
        <f t="shared" si="2"/>
        <v>3</v>
      </c>
      <c r="E19" s="275"/>
      <c r="F19" s="275"/>
      <c r="G19" s="277">
        <f t="shared" si="3"/>
        <v>3</v>
      </c>
      <c r="H19" s="555" t="s">
        <v>658</v>
      </c>
      <c r="I19" s="171"/>
    </row>
    <row r="20" spans="1:9" s="164" customFormat="1" ht="15" customHeight="1" x14ac:dyDescent="0.25">
      <c r="A20" s="271" t="s">
        <v>38</v>
      </c>
      <c r="B20" s="420" t="s">
        <v>58</v>
      </c>
      <c r="C20" s="420"/>
      <c r="D20" s="275">
        <f t="shared" si="2"/>
        <v>3</v>
      </c>
      <c r="E20" s="275"/>
      <c r="F20" s="275"/>
      <c r="G20" s="277">
        <f t="shared" si="3"/>
        <v>3</v>
      </c>
      <c r="H20" s="555" t="s">
        <v>453</v>
      </c>
      <c r="I20" s="186"/>
    </row>
    <row r="21" spans="1:9" s="164" customFormat="1" ht="15" customHeight="1" x14ac:dyDescent="0.25">
      <c r="A21" s="271" t="s">
        <v>39</v>
      </c>
      <c r="B21" s="420" t="s">
        <v>58</v>
      </c>
      <c r="C21" s="420"/>
      <c r="D21" s="275">
        <f t="shared" si="2"/>
        <v>3</v>
      </c>
      <c r="E21" s="275"/>
      <c r="F21" s="275"/>
      <c r="G21" s="277">
        <f t="shared" si="3"/>
        <v>3</v>
      </c>
      <c r="H21" s="555" t="s">
        <v>661</v>
      </c>
      <c r="I21" s="171"/>
    </row>
    <row r="22" spans="1:9" s="164" customFormat="1" ht="15" customHeight="1" x14ac:dyDescent="0.25">
      <c r="A22" s="271" t="s">
        <v>40</v>
      </c>
      <c r="B22" s="420" t="s">
        <v>58</v>
      </c>
      <c r="C22" s="586"/>
      <c r="D22" s="275">
        <f t="shared" si="2"/>
        <v>3</v>
      </c>
      <c r="E22" s="275"/>
      <c r="F22" s="280"/>
      <c r="G22" s="277">
        <f t="shared" si="3"/>
        <v>3</v>
      </c>
      <c r="H22" s="555" t="s">
        <v>662</v>
      </c>
      <c r="I22" s="186"/>
    </row>
    <row r="23" spans="1:9" s="164" customFormat="1" ht="15" customHeight="1" x14ac:dyDescent="0.25">
      <c r="A23" s="271" t="s">
        <v>41</v>
      </c>
      <c r="B23" s="420" t="s">
        <v>58</v>
      </c>
      <c r="C23" s="420"/>
      <c r="D23" s="275">
        <f t="shared" si="2"/>
        <v>3</v>
      </c>
      <c r="E23" s="275"/>
      <c r="F23" s="275"/>
      <c r="G23" s="277">
        <f t="shared" si="3"/>
        <v>3</v>
      </c>
      <c r="H23" s="555" t="s">
        <v>455</v>
      </c>
      <c r="I23" s="171"/>
    </row>
    <row r="24" spans="1:9" s="164" customFormat="1" ht="12" customHeight="1" x14ac:dyDescent="0.25">
      <c r="A24" s="271" t="s">
        <v>42</v>
      </c>
      <c r="B24" s="420" t="s">
        <v>58</v>
      </c>
      <c r="C24" s="552" t="s">
        <v>418</v>
      </c>
      <c r="D24" s="275">
        <f t="shared" si="2"/>
        <v>3</v>
      </c>
      <c r="E24" s="275"/>
      <c r="F24" s="280">
        <v>0.5</v>
      </c>
      <c r="G24" s="277">
        <f t="shared" si="3"/>
        <v>1.5</v>
      </c>
      <c r="H24" s="555" t="s">
        <v>419</v>
      </c>
      <c r="I24" s="171"/>
    </row>
    <row r="25" spans="1:9" s="166" customFormat="1" ht="15" customHeight="1" x14ac:dyDescent="0.25">
      <c r="A25" s="271" t="s">
        <v>43</v>
      </c>
      <c r="B25" s="420" t="s">
        <v>58</v>
      </c>
      <c r="C25" s="420"/>
      <c r="D25" s="275">
        <f t="shared" si="2"/>
        <v>3</v>
      </c>
      <c r="E25" s="275"/>
      <c r="F25" s="275"/>
      <c r="G25" s="277">
        <f t="shared" si="3"/>
        <v>3</v>
      </c>
      <c r="H25" s="555" t="s">
        <v>424</v>
      </c>
      <c r="I25" s="189"/>
    </row>
    <row r="26" spans="1:9" s="164" customFormat="1" ht="15" customHeight="1" x14ac:dyDescent="0.25">
      <c r="A26" s="271" t="s">
        <v>44</v>
      </c>
      <c r="B26" s="420" t="s">
        <v>58</v>
      </c>
      <c r="C26" s="420"/>
      <c r="D26" s="275">
        <f t="shared" si="2"/>
        <v>3</v>
      </c>
      <c r="E26" s="275"/>
      <c r="F26" s="275"/>
      <c r="G26" s="277">
        <f t="shared" si="3"/>
        <v>3</v>
      </c>
      <c r="H26" s="555" t="s">
        <v>437</v>
      </c>
      <c r="I26" s="186"/>
    </row>
    <row r="27" spans="1:9" s="164" customFormat="1" ht="15" customHeight="1" x14ac:dyDescent="0.25">
      <c r="A27" s="271" t="s">
        <v>45</v>
      </c>
      <c r="B27" s="420" t="s">
        <v>58</v>
      </c>
      <c r="C27" s="420"/>
      <c r="D27" s="275">
        <f t="shared" si="2"/>
        <v>3</v>
      </c>
      <c r="E27" s="275"/>
      <c r="F27" s="275"/>
      <c r="G27" s="277">
        <f t="shared" si="3"/>
        <v>3</v>
      </c>
      <c r="H27" s="555" t="s">
        <v>456</v>
      </c>
      <c r="I27" s="186"/>
    </row>
    <row r="28" spans="1:9" s="164" customFormat="1" ht="15" customHeight="1" x14ac:dyDescent="0.25">
      <c r="A28" s="271" t="s">
        <v>46</v>
      </c>
      <c r="B28" s="420" t="s">
        <v>58</v>
      </c>
      <c r="C28" s="419"/>
      <c r="D28" s="275">
        <f t="shared" si="2"/>
        <v>3</v>
      </c>
      <c r="E28" s="275"/>
      <c r="F28" s="275"/>
      <c r="G28" s="277">
        <f t="shared" si="3"/>
        <v>3</v>
      </c>
      <c r="H28" s="555" t="s">
        <v>334</v>
      </c>
      <c r="I28" s="186"/>
    </row>
  </sheetData>
  <autoFilter ref="A7:D28"/>
  <mergeCells count="11">
    <mergeCell ref="M14:M15"/>
    <mergeCell ref="A1:H1"/>
    <mergeCell ref="A2:H2"/>
    <mergeCell ref="A3:A6"/>
    <mergeCell ref="C3:C6"/>
    <mergeCell ref="D3:G3"/>
    <mergeCell ref="H3:H6"/>
    <mergeCell ref="D4:D6"/>
    <mergeCell ref="E4:E6"/>
    <mergeCell ref="F4:F6"/>
    <mergeCell ref="G4:G6"/>
  </mergeCells>
  <dataValidations count="5">
    <dataValidation type="list" allowBlank="1" showInputMessage="1" showErrorMessage="1" sqref="F12:F13 E9:E13 F9:F10 E15:E28 F25:F28 F23 F15:F17 F19:F21">
      <formula1>"0,5"</formula1>
    </dataValidation>
    <dataValidation type="list" allowBlank="1" showInputMessage="1" showErrorMessage="1" sqref="B15:B28 B8:B13">
      <formula1>$B$4:$B$6</formula1>
    </dataValidation>
    <dataValidation type="list" allowBlank="1" showInputMessage="1" showErrorMessage="1" sqref="B7">
      <formula1>$B$4:$B$5</formula1>
    </dataValidation>
    <dataValidation type="list" allowBlank="1" showInputMessage="1" showErrorMessage="1" sqref="B14">
      <formula1>#REF!</formula1>
    </dataValidation>
    <dataValidation type="list" allowBlank="1" showInputMessage="1" showErrorMessage="1" sqref="E8:F8 F11 F22 F24 F1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7" r:id="rId1" display="http://beldepfin.ru/?page_id=4202"/>
    <hyperlink ref="H8" r:id="rId2"/>
    <hyperlink ref="H9" r:id="rId3"/>
    <hyperlink ref="H10" display="http://finupr.adminta.ru/index.php/byudzhet-mogo-inta/proekt-byudzheta/72-proekt-byudzheta-2025-god/758-proekt-resheniya-soveta-munitsipalnogo-okruga-inta-respubliki-komi-o-byudzhete-munitsipalnogo-okruga-inta-respubliki-komi-na-2025-god-i-planovyj-period"/>
    <hyperlink ref="H11" r:id="rId4"/>
    <hyperlink ref="H12" r:id="rId5"/>
    <hyperlink ref="H13" r:id="rId6"/>
    <hyperlink ref="H15" r:id="rId7"/>
    <hyperlink ref="H16" r:id="rId8"/>
    <hyperlink ref="H17" r:id="rId9"/>
    <hyperlink ref="H18" r:id="rId10"/>
    <hyperlink ref="H19" r:id="rId11"/>
    <hyperlink ref="H20" r:id="rId12"/>
    <hyperlink ref="H21" r:id="rId13"/>
    <hyperlink ref="H22" r:id="rId14"/>
    <hyperlink ref="H23" r:id="rId15"/>
    <hyperlink ref="H24" r:id="rId16"/>
    <hyperlink ref="H26" r:id="rId17"/>
    <hyperlink ref="H27" r:id="rId18"/>
    <hyperlink ref="H28" r:id="rId19"/>
  </hyperlinks>
  <pageMargins left="0.70866141732283472" right="0.70866141732283472" top="0.74803149606299213" bottom="0.74803149606299213" header="0.31496062992125984" footer="0.31496062992125984"/>
  <pageSetup paperSize="9" scale="96" fitToHeight="3" orientation="landscape" r:id="rId20"/>
  <headerFooter>
    <oddFooter>&amp;C&amp;"Times New Roman,обычный"&amp;8Исходные данные и оценка показателя 1.1&amp;R&amp;8&amp;P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29"/>
  <sheetViews>
    <sheetView zoomScaleNormal="100" zoomScaleSheetLayoutView="80" workbookViewId="0">
      <selection sqref="A1:H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16384" width="8.85546875" style="9"/>
  </cols>
  <sheetData>
    <row r="1" spans="1:10" s="1" customFormat="1" ht="27" customHeight="1" x14ac:dyDescent="0.2">
      <c r="A1" s="719" t="str">
        <f>"Мониторинг бюджетных данных по вопросу "&amp;Методика!B168</f>
        <v>Мониторинг бюджетных данных по вопросу 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1" s="719"/>
      <c r="C1" s="719"/>
      <c r="D1" s="719"/>
      <c r="E1" s="720"/>
      <c r="F1" s="720"/>
      <c r="G1" s="720"/>
      <c r="H1" s="720"/>
    </row>
    <row r="2" spans="1:10" s="1" customFormat="1" ht="38.25" customHeight="1" x14ac:dyDescent="0.25">
      <c r="A2" s="715" t="str">
        <f>Методика!B169</f>
        <v>Информация о бюджетных данных за предшествующие годы является важным ориентиром для оценки проекта бюджета и бюджетной политики, реализуемой органами местного самоуправления Республики Коми. Поэтому в материалах к Проекту бюджета важно представлять сопоставление планов на будущее с фактическими данными за предшествующие годы. Виды доходов, объем которых составляет менее 10 % от общего объёма доходов бюджета, допускается агрегировать в категорию «иные» в разрезе групп доходов.</v>
      </c>
      <c r="B2" s="716"/>
      <c r="C2" s="716"/>
      <c r="D2" s="716"/>
      <c r="E2" s="714"/>
      <c r="F2" s="714"/>
      <c r="G2" s="714"/>
      <c r="H2" s="714"/>
    </row>
    <row r="3" spans="1:10" ht="56.25" customHeight="1" x14ac:dyDescent="0.25">
      <c r="A3" s="669" t="s">
        <v>86</v>
      </c>
      <c r="B3" s="294" t="str">
        <f>Методика!B168</f>
        <v>Опубликованы ли в составе материалов к Проекту бюджета сведения о доходах бюджета по видам доходов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C3" s="669" t="s">
        <v>345</v>
      </c>
      <c r="D3" s="670" t="s">
        <v>371</v>
      </c>
      <c r="E3" s="686"/>
      <c r="F3" s="686"/>
      <c r="G3" s="686"/>
      <c r="H3" s="721" t="s">
        <v>193</v>
      </c>
    </row>
    <row r="4" spans="1:10" ht="15.75" customHeight="1" x14ac:dyDescent="0.25">
      <c r="A4" s="672"/>
      <c r="B4" s="109" t="str">
        <f>Методика!B170</f>
        <v xml:space="preserve">Да, сведения опубликованы </v>
      </c>
      <c r="C4" s="669"/>
      <c r="D4" s="669" t="s">
        <v>9</v>
      </c>
      <c r="E4" s="669" t="s">
        <v>24</v>
      </c>
      <c r="F4" s="669" t="s">
        <v>19</v>
      </c>
      <c r="G4" s="670" t="s">
        <v>8</v>
      </c>
      <c r="H4" s="721"/>
    </row>
    <row r="5" spans="1:10" ht="24" customHeight="1" x14ac:dyDescent="0.25">
      <c r="A5" s="672"/>
      <c r="B5" s="110" t="str">
        <f>Методика!B171</f>
        <v>Нет, сведения не опубликованы или не отвечают требованиям</v>
      </c>
      <c r="C5" s="669"/>
      <c r="D5" s="669"/>
      <c r="E5" s="686"/>
      <c r="F5" s="717"/>
      <c r="G5" s="718"/>
      <c r="H5" s="721"/>
      <c r="J5" s="141"/>
    </row>
    <row r="6" spans="1:10" s="13" customFormat="1" ht="21" hidden="1" x14ac:dyDescent="0.25">
      <c r="A6" s="169" t="s">
        <v>459</v>
      </c>
      <c r="B6" s="167"/>
      <c r="C6" s="169"/>
      <c r="D6" s="169"/>
      <c r="E6" s="169"/>
      <c r="F6" s="169"/>
      <c r="G6" s="6"/>
      <c r="H6" s="5"/>
    </row>
    <row r="7" spans="1:10" s="175" customFormat="1" ht="15" customHeight="1" x14ac:dyDescent="0.25">
      <c r="A7" s="271" t="s">
        <v>27</v>
      </c>
      <c r="B7" s="419" t="s">
        <v>72</v>
      </c>
      <c r="C7" s="420"/>
      <c r="D7" s="275">
        <f t="shared" ref="D7:D12" si="0">IF(B7=$B$4,3,IF(B7=$B$5,0,0))</f>
        <v>3</v>
      </c>
      <c r="E7" s="275"/>
      <c r="F7" s="280"/>
      <c r="G7" s="277">
        <f t="shared" ref="G7:G27" si="1">D7*(1-E7)*(1-F7)</f>
        <v>3</v>
      </c>
      <c r="H7" s="418" t="s">
        <v>539</v>
      </c>
    </row>
    <row r="8" spans="1:10" s="171" customFormat="1" ht="15" customHeight="1" x14ac:dyDescent="0.25">
      <c r="A8" s="271" t="s">
        <v>28</v>
      </c>
      <c r="B8" s="419" t="s">
        <v>72</v>
      </c>
      <c r="C8" s="420"/>
      <c r="D8" s="275">
        <f t="shared" si="0"/>
        <v>3</v>
      </c>
      <c r="E8" s="275"/>
      <c r="F8" s="275"/>
      <c r="G8" s="277">
        <f t="shared" si="1"/>
        <v>3</v>
      </c>
      <c r="H8" s="555" t="s">
        <v>423</v>
      </c>
    </row>
    <row r="9" spans="1:10" s="176" customFormat="1" ht="15" customHeight="1" x14ac:dyDescent="0.25">
      <c r="A9" s="271" t="s">
        <v>29</v>
      </c>
      <c r="B9" s="546" t="s">
        <v>72</v>
      </c>
      <c r="C9" s="420"/>
      <c r="D9" s="275">
        <f t="shared" si="0"/>
        <v>3</v>
      </c>
      <c r="E9" s="275"/>
      <c r="F9" s="275"/>
      <c r="G9" s="277">
        <f t="shared" si="1"/>
        <v>3</v>
      </c>
      <c r="H9" s="555" t="s">
        <v>648</v>
      </c>
    </row>
    <row r="10" spans="1:10" s="175" customFormat="1" ht="15" customHeight="1" x14ac:dyDescent="0.25">
      <c r="A10" s="271" t="s">
        <v>30</v>
      </c>
      <c r="B10" s="546" t="s">
        <v>72</v>
      </c>
      <c r="C10" s="420"/>
      <c r="D10" s="275">
        <f t="shared" si="0"/>
        <v>3</v>
      </c>
      <c r="E10" s="275"/>
      <c r="F10" s="280"/>
      <c r="G10" s="277">
        <f t="shared" si="1"/>
        <v>3</v>
      </c>
      <c r="H10" s="555" t="s">
        <v>650</v>
      </c>
    </row>
    <row r="11" spans="1:10" s="168" customFormat="1" ht="15" customHeight="1" x14ac:dyDescent="0.25">
      <c r="A11" s="271" t="s">
        <v>31</v>
      </c>
      <c r="B11" s="419" t="s">
        <v>72</v>
      </c>
      <c r="C11" s="419"/>
      <c r="D11" s="275">
        <f t="shared" si="0"/>
        <v>3</v>
      </c>
      <c r="E11" s="275"/>
      <c r="F11" s="275"/>
      <c r="G11" s="277">
        <f t="shared" si="1"/>
        <v>3</v>
      </c>
      <c r="H11" s="555" t="s">
        <v>652</v>
      </c>
      <c r="I11" s="223"/>
    </row>
    <row r="12" spans="1:10" s="171" customFormat="1" ht="15" customHeight="1" x14ac:dyDescent="0.25">
      <c r="A12" s="271" t="s">
        <v>32</v>
      </c>
      <c r="B12" s="420" t="s">
        <v>72</v>
      </c>
      <c r="C12" s="420"/>
      <c r="D12" s="275">
        <f t="shared" si="0"/>
        <v>3</v>
      </c>
      <c r="E12" s="275"/>
      <c r="F12" s="275"/>
      <c r="G12" s="277">
        <f t="shared" si="1"/>
        <v>3</v>
      </c>
      <c r="H12" s="555" t="s">
        <v>653</v>
      </c>
    </row>
    <row r="13" spans="1:10" s="171" customFormat="1" ht="15" hidden="1" customHeight="1" x14ac:dyDescent="0.25">
      <c r="A13" s="178" t="s">
        <v>26</v>
      </c>
      <c r="B13" s="194"/>
      <c r="C13" s="192"/>
      <c r="D13" s="173"/>
      <c r="E13" s="173"/>
      <c r="F13" s="170"/>
      <c r="G13" s="170"/>
      <c r="H13" s="193"/>
      <c r="J13" s="106"/>
    </row>
    <row r="14" spans="1:10" s="175" customFormat="1" ht="15" customHeight="1" x14ac:dyDescent="0.25">
      <c r="A14" s="271" t="s">
        <v>33</v>
      </c>
      <c r="B14" s="420" t="s">
        <v>72</v>
      </c>
      <c r="C14" s="420"/>
      <c r="D14" s="275">
        <f t="shared" ref="D14:D27" si="2">IF(B14=$B$4,3,IF(B14=$B$5,0,0))</f>
        <v>3</v>
      </c>
      <c r="E14" s="275"/>
      <c r="F14" s="275"/>
      <c r="G14" s="277">
        <f t="shared" si="1"/>
        <v>3</v>
      </c>
      <c r="H14" s="555" t="s">
        <v>654</v>
      </c>
    </row>
    <row r="15" spans="1:10" s="164" customFormat="1" ht="15" customHeight="1" x14ac:dyDescent="0.25">
      <c r="A15" s="271" t="s">
        <v>34</v>
      </c>
      <c r="B15" s="420" t="s">
        <v>72</v>
      </c>
      <c r="C15" s="420"/>
      <c r="D15" s="275">
        <f t="shared" si="2"/>
        <v>3</v>
      </c>
      <c r="E15" s="275"/>
      <c r="F15" s="275"/>
      <c r="G15" s="277">
        <f t="shared" si="1"/>
        <v>3</v>
      </c>
      <c r="H15" s="555" t="s">
        <v>238</v>
      </c>
      <c r="I15" s="216"/>
    </row>
    <row r="16" spans="1:10" s="164" customFormat="1" ht="15" customHeight="1" x14ac:dyDescent="0.25">
      <c r="A16" s="271" t="s">
        <v>35</v>
      </c>
      <c r="B16" s="420" t="s">
        <v>72</v>
      </c>
      <c r="C16" s="420"/>
      <c r="D16" s="275">
        <f t="shared" si="2"/>
        <v>3</v>
      </c>
      <c r="E16" s="275"/>
      <c r="F16" s="280"/>
      <c r="G16" s="277">
        <f t="shared" si="1"/>
        <v>3</v>
      </c>
      <c r="H16" s="555" t="s">
        <v>655</v>
      </c>
      <c r="I16" s="171"/>
    </row>
    <row r="17" spans="1:10" s="164" customFormat="1" ht="15" customHeight="1" x14ac:dyDescent="0.25">
      <c r="A17" s="271" t="s">
        <v>36</v>
      </c>
      <c r="B17" s="546" t="s">
        <v>72</v>
      </c>
      <c r="C17" s="420"/>
      <c r="D17" s="275">
        <f t="shared" si="2"/>
        <v>3</v>
      </c>
      <c r="E17" s="275"/>
      <c r="F17" s="275"/>
      <c r="G17" s="277">
        <f t="shared" si="1"/>
        <v>3</v>
      </c>
      <c r="H17" s="555" t="s">
        <v>656</v>
      </c>
      <c r="I17" s="197"/>
    </row>
    <row r="18" spans="1:10" s="164" customFormat="1" ht="15" customHeight="1" x14ac:dyDescent="0.25">
      <c r="A18" s="271" t="s">
        <v>37</v>
      </c>
      <c r="B18" s="546" t="s">
        <v>72</v>
      </c>
      <c r="C18" s="420"/>
      <c r="D18" s="275">
        <f t="shared" si="2"/>
        <v>3</v>
      </c>
      <c r="E18" s="275"/>
      <c r="F18" s="275"/>
      <c r="G18" s="277">
        <f t="shared" si="1"/>
        <v>3</v>
      </c>
      <c r="H18" s="555" t="s">
        <v>658</v>
      </c>
      <c r="I18" s="171"/>
    </row>
    <row r="19" spans="1:10" s="164" customFormat="1" ht="15" customHeight="1" x14ac:dyDescent="0.25">
      <c r="A19" s="271" t="s">
        <v>38</v>
      </c>
      <c r="B19" s="420" t="s">
        <v>72</v>
      </c>
      <c r="C19" s="420"/>
      <c r="D19" s="275">
        <f t="shared" si="2"/>
        <v>3</v>
      </c>
      <c r="E19" s="275"/>
      <c r="F19" s="275"/>
      <c r="G19" s="277">
        <f t="shared" si="1"/>
        <v>3</v>
      </c>
      <c r="H19" s="555" t="s">
        <v>660</v>
      </c>
      <c r="I19" s="171"/>
    </row>
    <row r="20" spans="1:10" s="164" customFormat="1" ht="15" customHeight="1" x14ac:dyDescent="0.25">
      <c r="A20" s="271" t="s">
        <v>39</v>
      </c>
      <c r="B20" s="420" t="s">
        <v>72</v>
      </c>
      <c r="C20" s="420"/>
      <c r="D20" s="275">
        <f t="shared" si="2"/>
        <v>3</v>
      </c>
      <c r="E20" s="275"/>
      <c r="F20" s="275"/>
      <c r="G20" s="277">
        <f t="shared" si="1"/>
        <v>3</v>
      </c>
      <c r="H20" s="555" t="s">
        <v>661</v>
      </c>
      <c r="I20" s="186"/>
    </row>
    <row r="21" spans="1:10" s="164" customFormat="1" ht="15" customHeight="1" x14ac:dyDescent="0.25">
      <c r="A21" s="271" t="s">
        <v>40</v>
      </c>
      <c r="B21" s="420" t="s">
        <v>72</v>
      </c>
      <c r="C21" s="586"/>
      <c r="D21" s="275">
        <f t="shared" si="2"/>
        <v>3</v>
      </c>
      <c r="E21" s="275"/>
      <c r="F21" s="280"/>
      <c r="G21" s="277">
        <f t="shared" si="1"/>
        <v>3</v>
      </c>
      <c r="H21" s="555" t="s">
        <v>662</v>
      </c>
      <c r="I21" s="587"/>
    </row>
    <row r="22" spans="1:10" s="164" customFormat="1" ht="15" customHeight="1" x14ac:dyDescent="0.25">
      <c r="A22" s="271" t="s">
        <v>41</v>
      </c>
      <c r="B22" s="419" t="s">
        <v>72</v>
      </c>
      <c r="C22" s="552"/>
      <c r="D22" s="275">
        <f t="shared" si="2"/>
        <v>3</v>
      </c>
      <c r="E22" s="275"/>
      <c r="F22" s="280"/>
      <c r="G22" s="277">
        <f t="shared" si="1"/>
        <v>3</v>
      </c>
      <c r="H22" s="555" t="s">
        <v>455</v>
      </c>
      <c r="I22" s="171"/>
    </row>
    <row r="23" spans="1:10" s="164" customFormat="1" ht="15" customHeight="1" x14ac:dyDescent="0.25">
      <c r="A23" s="271" t="s">
        <v>42</v>
      </c>
      <c r="B23" s="546" t="s">
        <v>72</v>
      </c>
      <c r="C23" s="552" t="s">
        <v>418</v>
      </c>
      <c r="D23" s="275">
        <f t="shared" si="2"/>
        <v>3</v>
      </c>
      <c r="E23" s="275"/>
      <c r="F23" s="280">
        <v>0.5</v>
      </c>
      <c r="G23" s="277">
        <f t="shared" si="1"/>
        <v>1.5</v>
      </c>
      <c r="H23" s="555" t="s">
        <v>419</v>
      </c>
      <c r="I23" s="171"/>
    </row>
    <row r="24" spans="1:10" s="166" customFormat="1" ht="15" customHeight="1" x14ac:dyDescent="0.25">
      <c r="A24" s="271" t="s">
        <v>43</v>
      </c>
      <c r="B24" s="420" t="s">
        <v>72</v>
      </c>
      <c r="C24" s="420"/>
      <c r="D24" s="275">
        <f t="shared" si="2"/>
        <v>3</v>
      </c>
      <c r="E24" s="275"/>
      <c r="F24" s="280"/>
      <c r="G24" s="277">
        <f t="shared" si="1"/>
        <v>3</v>
      </c>
      <c r="H24" s="555" t="s">
        <v>424</v>
      </c>
      <c r="I24" s="175"/>
    </row>
    <row r="25" spans="1:10" s="164" customFormat="1" ht="15" customHeight="1" x14ac:dyDescent="0.25">
      <c r="A25" s="271" t="s">
        <v>44</v>
      </c>
      <c r="B25" s="420" t="s">
        <v>72</v>
      </c>
      <c r="C25" s="420"/>
      <c r="D25" s="275">
        <f t="shared" si="2"/>
        <v>3</v>
      </c>
      <c r="E25" s="275"/>
      <c r="F25" s="275"/>
      <c r="G25" s="277">
        <f t="shared" si="1"/>
        <v>3</v>
      </c>
      <c r="H25" s="286" t="s">
        <v>437</v>
      </c>
      <c r="I25" s="305"/>
      <c r="J25" s="141"/>
    </row>
    <row r="26" spans="1:10" s="164" customFormat="1" ht="15" customHeight="1" x14ac:dyDescent="0.25">
      <c r="A26" s="271" t="s">
        <v>45</v>
      </c>
      <c r="B26" s="419" t="s">
        <v>72</v>
      </c>
      <c r="C26" s="420"/>
      <c r="D26" s="275">
        <f t="shared" si="2"/>
        <v>3</v>
      </c>
      <c r="E26" s="275"/>
      <c r="F26" s="280"/>
      <c r="G26" s="277">
        <f t="shared" si="1"/>
        <v>3</v>
      </c>
      <c r="H26" s="555" t="s">
        <v>456</v>
      </c>
      <c r="I26" s="306"/>
    </row>
    <row r="27" spans="1:10" s="164" customFormat="1" ht="15" customHeight="1" x14ac:dyDescent="0.25">
      <c r="A27" s="271" t="s">
        <v>46</v>
      </c>
      <c r="B27" s="419" t="s">
        <v>72</v>
      </c>
      <c r="C27" s="420"/>
      <c r="D27" s="275">
        <f t="shared" si="2"/>
        <v>3</v>
      </c>
      <c r="E27" s="275"/>
      <c r="F27" s="275"/>
      <c r="G27" s="277">
        <f t="shared" si="1"/>
        <v>3</v>
      </c>
      <c r="H27" s="555" t="s">
        <v>334</v>
      </c>
      <c r="I27" s="186"/>
    </row>
    <row r="28" spans="1:10" x14ac:dyDescent="0.25">
      <c r="H28" s="253"/>
    </row>
    <row r="29" spans="1:10" x14ac:dyDescent="0.25">
      <c r="H29" s="253"/>
    </row>
  </sheetData>
  <autoFilter ref="A6:D27"/>
  <mergeCells count="10">
    <mergeCell ref="A1:H1"/>
    <mergeCell ref="A2:H2"/>
    <mergeCell ref="A3:A5"/>
    <mergeCell ref="C3:C5"/>
    <mergeCell ref="D3:G3"/>
    <mergeCell ref="H3:H5"/>
    <mergeCell ref="D4:D5"/>
    <mergeCell ref="E4:E5"/>
    <mergeCell ref="F4:F5"/>
    <mergeCell ref="G4:G5"/>
  </mergeCells>
  <dataValidations count="4">
    <dataValidation type="list" allowBlank="1" showInputMessage="1" showErrorMessage="1" sqref="F27 E7:E12 E14:E27 F11:F12 F25 F8:F9 F14:F15 F17:F20">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7 F16 F26 F10 F21:F24">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6" r:id="rId1" display="http://beldepfin.ru/?page_id=4202"/>
    <hyperlink ref="H7" r:id="rId2"/>
    <hyperlink ref="H8" r:id="rId3"/>
    <hyperlink ref="H9" display="http://finupr.adminta.ru/index.php/byudzhet-mogo-inta/proekt-byudzheta/72-proekt-byudzheta-2025-god/759-dopolnitelnye-materialy-k-proektu-resheniya-soveta-mo-inta-o-byudzhete-munitsipalnogo-okruga-inta-respubliki-komi-na-2025-god-i-planovyj-period-2026-i-"/>
    <hyperlink ref="H10" r:id="rId4"/>
    <hyperlink ref="H11" r:id="rId5"/>
    <hyperlink ref="H12" r:id="rId6"/>
    <hyperlink ref="H14" r:id="rId7"/>
    <hyperlink ref="H15" r:id="rId8"/>
    <hyperlink ref="H16" r:id="rId9"/>
    <hyperlink ref="H17" r:id="rId10"/>
    <hyperlink ref="H18" r:id="rId11"/>
    <hyperlink ref="H19" r:id="rId12"/>
    <hyperlink ref="H20" r:id="rId13"/>
    <hyperlink ref="H21" r:id="rId14"/>
    <hyperlink ref="H22" r:id="rId15"/>
    <hyperlink ref="H23" r:id="rId16"/>
  </hyperlinks>
  <pageMargins left="0.70866141732283472" right="0.70866141732283472" top="0.74803149606299213" bottom="0.74803149606299213" header="0.31496062992125984" footer="0.31496062992125984"/>
  <pageSetup paperSize="9" scale="96" fitToHeight="3" orientation="landscape" r:id="rId17"/>
  <headerFooter>
    <oddFooter>&amp;C&amp;"Times New Roman,обычный"&amp;8Исходные данные и оценка показателя 1.1&amp;R&amp;8&amp;P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30"/>
  <sheetViews>
    <sheetView zoomScaleNormal="100" zoomScaleSheetLayoutView="80" workbookViewId="0">
      <selection sqref="A1:H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16384" width="8.85546875" style="9"/>
  </cols>
  <sheetData>
    <row r="1" spans="1:9" s="1" customFormat="1" ht="25.5" customHeight="1" x14ac:dyDescent="0.2">
      <c r="A1" s="719" t="str">
        <f>"Мониторинг бюджетных данных по вопросу "&amp;Методика!B176</f>
        <v>Мониторинг бюджетных данных по вопросу 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B1" s="719"/>
      <c r="C1" s="719"/>
      <c r="D1" s="719"/>
      <c r="E1" s="720"/>
      <c r="F1" s="720"/>
      <c r="G1" s="720"/>
      <c r="H1" s="720"/>
    </row>
    <row r="2" spans="1:9" s="1" customFormat="1" ht="15.75" customHeight="1" x14ac:dyDescent="0.25">
      <c r="A2" s="715" t="str">
        <f>Методика!B177</f>
        <v>Муниципальные услуги (работы) должны быть включены в базовые (отраслевые) перечни государственных и муниципальных услуг и работ, утверждённые в установленном порядке.</v>
      </c>
      <c r="B2" s="716"/>
      <c r="C2" s="716"/>
      <c r="D2" s="716"/>
      <c r="E2" s="714"/>
      <c r="F2" s="714"/>
      <c r="G2" s="714"/>
      <c r="H2" s="714"/>
    </row>
    <row r="3" spans="1:9" ht="66.75" customHeight="1" x14ac:dyDescent="0.25">
      <c r="A3" s="669" t="s">
        <v>86</v>
      </c>
      <c r="B3" s="294" t="str">
        <f>Методика!B176</f>
        <v>Опубликованы ли в составе материалов к Проекту бюджета сведения о планируемых на год, следующий за отчётным, объёмах оказания муниципальных услуг (работ), а также объёмах субсидий бюджетным и автономным учреждениям на финансовое обеспечение выполнения ими муниципального задания на оказание соответствующих муниципальных услуг (выполнение работ)?</v>
      </c>
      <c r="C3" s="669" t="s">
        <v>345</v>
      </c>
      <c r="D3" s="670" t="s">
        <v>373</v>
      </c>
      <c r="E3" s="686"/>
      <c r="F3" s="686"/>
      <c r="G3" s="686"/>
      <c r="H3" s="721" t="s">
        <v>193</v>
      </c>
    </row>
    <row r="4" spans="1:9" ht="47.25" customHeight="1" x14ac:dyDescent="0.25">
      <c r="A4" s="669"/>
      <c r="B4" s="109" t="str">
        <f>Методика!B178</f>
        <v>Да, опубликованы сведения о планируемых объемах муниципальных услуг (работ) и объемах субсидий на финансовое обеспечение выполнения муниципальных заданий на оказание соответствующих муниципальных услуг (выполнение работ)</v>
      </c>
      <c r="C4" s="669"/>
      <c r="D4" s="669" t="s">
        <v>9</v>
      </c>
      <c r="E4" s="669" t="s">
        <v>24</v>
      </c>
      <c r="F4" s="669" t="s">
        <v>19</v>
      </c>
      <c r="G4" s="670" t="s">
        <v>8</v>
      </c>
      <c r="H4" s="721"/>
    </row>
    <row r="5" spans="1:9" ht="24" customHeight="1" x14ac:dyDescent="0.25">
      <c r="A5" s="669"/>
      <c r="B5" s="109" t="str">
        <f>Методика!B179</f>
        <v>Да, опубликованы сведения о планируемых объемах муниципальных услуг (работ)</v>
      </c>
      <c r="C5" s="669"/>
      <c r="D5" s="669"/>
      <c r="E5" s="669"/>
      <c r="F5" s="669"/>
      <c r="G5" s="670"/>
      <c r="H5" s="721"/>
    </row>
    <row r="6" spans="1:9" ht="18" customHeight="1" x14ac:dyDescent="0.25">
      <c r="A6" s="669"/>
      <c r="B6" s="109" t="str">
        <f>Методика!B180</f>
        <v>Нет, сведения не опубликованы или не отвечают требованиям</v>
      </c>
      <c r="C6" s="669"/>
      <c r="D6" s="669"/>
      <c r="E6" s="669"/>
      <c r="F6" s="669"/>
      <c r="G6" s="670"/>
      <c r="H6" s="721"/>
    </row>
    <row r="7" spans="1:9" s="13" customFormat="1" ht="21" hidden="1" x14ac:dyDescent="0.25">
      <c r="A7" s="169" t="s">
        <v>459</v>
      </c>
      <c r="B7" s="167"/>
      <c r="C7" s="169"/>
      <c r="D7" s="169"/>
      <c r="E7" s="169"/>
      <c r="F7" s="169"/>
      <c r="G7" s="6"/>
      <c r="H7" s="5"/>
    </row>
    <row r="8" spans="1:9" s="175" customFormat="1" ht="14.25" customHeight="1" x14ac:dyDescent="0.25">
      <c r="A8" s="271" t="s">
        <v>27</v>
      </c>
      <c r="B8" s="546" t="s">
        <v>199</v>
      </c>
      <c r="C8" s="420"/>
      <c r="D8" s="275">
        <f t="shared" ref="D8:D13" si="0">IF(B8=$B$4,3,IF(B8=$B$5,1,IF(B8=$B$6,0,0)))</f>
        <v>3</v>
      </c>
      <c r="E8" s="275"/>
      <c r="F8" s="280"/>
      <c r="G8" s="277">
        <f>D8*(1-E8)*(1-F8)</f>
        <v>3</v>
      </c>
      <c r="H8" s="418" t="s">
        <v>539</v>
      </c>
    </row>
    <row r="9" spans="1:9" s="171" customFormat="1" ht="13.5" customHeight="1" x14ac:dyDescent="0.25">
      <c r="A9" s="271" t="s">
        <v>28</v>
      </c>
      <c r="B9" s="546" t="s">
        <v>199</v>
      </c>
      <c r="C9" s="551"/>
      <c r="D9" s="275">
        <f t="shared" si="0"/>
        <v>3</v>
      </c>
      <c r="E9" s="275"/>
      <c r="F9" s="275"/>
      <c r="G9" s="277">
        <f t="shared" ref="G9:G28" si="1">D9*(1-E9)*(1-F9)</f>
        <v>3</v>
      </c>
      <c r="H9" s="555" t="s">
        <v>423</v>
      </c>
    </row>
    <row r="10" spans="1:9" s="176" customFormat="1" ht="13.5" customHeight="1" x14ac:dyDescent="0.25">
      <c r="A10" s="271" t="s">
        <v>29</v>
      </c>
      <c r="B10" s="546" t="s">
        <v>199</v>
      </c>
      <c r="C10" s="420"/>
      <c r="D10" s="275">
        <f t="shared" si="0"/>
        <v>3</v>
      </c>
      <c r="E10" s="275"/>
      <c r="F10" s="275"/>
      <c r="G10" s="277">
        <f t="shared" si="1"/>
        <v>3</v>
      </c>
      <c r="H10" s="555" t="s">
        <v>648</v>
      </c>
    </row>
    <row r="11" spans="1:9" s="175" customFormat="1" ht="14.25" customHeight="1" x14ac:dyDescent="0.25">
      <c r="A11" s="271" t="s">
        <v>30</v>
      </c>
      <c r="B11" s="546" t="s">
        <v>199</v>
      </c>
      <c r="C11" s="420"/>
      <c r="D11" s="275">
        <f t="shared" si="0"/>
        <v>3</v>
      </c>
      <c r="E11" s="275"/>
      <c r="F11" s="280"/>
      <c r="G11" s="277">
        <f t="shared" si="1"/>
        <v>3</v>
      </c>
      <c r="H11" s="555" t="s">
        <v>650</v>
      </c>
    </row>
    <row r="12" spans="1:9" s="168" customFormat="1" ht="12.75" customHeight="1" x14ac:dyDescent="0.25">
      <c r="A12" s="271" t="s">
        <v>31</v>
      </c>
      <c r="B12" s="546" t="s">
        <v>199</v>
      </c>
      <c r="C12" s="419"/>
      <c r="D12" s="275">
        <f t="shared" si="0"/>
        <v>3</v>
      </c>
      <c r="E12" s="275"/>
      <c r="F12" s="275"/>
      <c r="G12" s="277">
        <f t="shared" si="1"/>
        <v>3</v>
      </c>
      <c r="H12" s="555" t="s">
        <v>652</v>
      </c>
      <c r="I12" s="223"/>
    </row>
    <row r="13" spans="1:9" s="171" customFormat="1" ht="12.75" customHeight="1" x14ac:dyDescent="0.25">
      <c r="A13" s="271" t="s">
        <v>32</v>
      </c>
      <c r="B13" s="546" t="s">
        <v>199</v>
      </c>
      <c r="C13" s="420"/>
      <c r="D13" s="275">
        <f t="shared" si="0"/>
        <v>3</v>
      </c>
      <c r="E13" s="275"/>
      <c r="F13" s="275"/>
      <c r="G13" s="277">
        <f t="shared" si="1"/>
        <v>3</v>
      </c>
      <c r="H13" s="555" t="s">
        <v>653</v>
      </c>
    </row>
    <row r="14" spans="1:9" s="171" customFormat="1" hidden="1" x14ac:dyDescent="0.25">
      <c r="A14" s="178" t="s">
        <v>26</v>
      </c>
      <c r="B14" s="194"/>
      <c r="C14" s="192"/>
      <c r="D14" s="173"/>
      <c r="E14" s="173"/>
      <c r="F14" s="170"/>
      <c r="G14" s="170"/>
      <c r="H14" s="193"/>
    </row>
    <row r="15" spans="1:9" s="175" customFormat="1" ht="13.5" customHeight="1" x14ac:dyDescent="0.25">
      <c r="A15" s="271" t="s">
        <v>33</v>
      </c>
      <c r="B15" s="546" t="s">
        <v>199</v>
      </c>
      <c r="C15" s="420"/>
      <c r="D15" s="275">
        <f t="shared" ref="D15:D28" si="2">IF(B15=$B$4,3,IF(B15=$B$5,1,IF(B15=$B$6,0,0)))</f>
        <v>3</v>
      </c>
      <c r="E15" s="275"/>
      <c r="F15" s="275"/>
      <c r="G15" s="277">
        <f t="shared" si="1"/>
        <v>3</v>
      </c>
      <c r="H15" s="555" t="s">
        <v>654</v>
      </c>
    </row>
    <row r="16" spans="1:9" s="164" customFormat="1" ht="13.5" customHeight="1" x14ac:dyDescent="0.25">
      <c r="A16" s="271" t="s">
        <v>34</v>
      </c>
      <c r="B16" s="546" t="s">
        <v>199</v>
      </c>
      <c r="C16" s="420"/>
      <c r="D16" s="275">
        <f t="shared" si="2"/>
        <v>3</v>
      </c>
      <c r="E16" s="275"/>
      <c r="F16" s="275"/>
      <c r="G16" s="277">
        <f t="shared" si="1"/>
        <v>3</v>
      </c>
      <c r="H16" s="555" t="s">
        <v>238</v>
      </c>
      <c r="I16" s="216"/>
    </row>
    <row r="17" spans="1:9" s="164" customFormat="1" ht="12.75" customHeight="1" x14ac:dyDescent="0.25">
      <c r="A17" s="271" t="s">
        <v>35</v>
      </c>
      <c r="B17" s="546" t="s">
        <v>199</v>
      </c>
      <c r="C17" s="420"/>
      <c r="D17" s="275">
        <f t="shared" si="2"/>
        <v>3</v>
      </c>
      <c r="E17" s="275"/>
      <c r="F17" s="280"/>
      <c r="G17" s="277">
        <f t="shared" si="1"/>
        <v>3</v>
      </c>
      <c r="H17" s="555" t="s">
        <v>655</v>
      </c>
      <c r="I17" s="171"/>
    </row>
    <row r="18" spans="1:9" s="164" customFormat="1" ht="12.75" customHeight="1" x14ac:dyDescent="0.25">
      <c r="A18" s="271" t="s">
        <v>36</v>
      </c>
      <c r="B18" s="546" t="s">
        <v>199</v>
      </c>
      <c r="C18" s="420"/>
      <c r="D18" s="275">
        <f t="shared" si="2"/>
        <v>3</v>
      </c>
      <c r="E18" s="275"/>
      <c r="F18" s="275"/>
      <c r="G18" s="277">
        <f t="shared" si="1"/>
        <v>3</v>
      </c>
      <c r="H18" s="555" t="s">
        <v>656</v>
      </c>
      <c r="I18" s="186"/>
    </row>
    <row r="19" spans="1:9" s="164" customFormat="1" ht="14.25" customHeight="1" x14ac:dyDescent="0.25">
      <c r="A19" s="276" t="s">
        <v>37</v>
      </c>
      <c r="B19" s="546" t="s">
        <v>199</v>
      </c>
      <c r="C19" s="420"/>
      <c r="D19" s="275">
        <f t="shared" si="2"/>
        <v>3</v>
      </c>
      <c r="E19" s="275"/>
      <c r="F19" s="275"/>
      <c r="G19" s="277">
        <f t="shared" si="1"/>
        <v>3</v>
      </c>
      <c r="H19" s="555" t="s">
        <v>658</v>
      </c>
      <c r="I19" s="171"/>
    </row>
    <row r="20" spans="1:9" s="164" customFormat="1" ht="14.25" customHeight="1" x14ac:dyDescent="0.25">
      <c r="A20" s="271" t="s">
        <v>38</v>
      </c>
      <c r="B20" s="546" t="s">
        <v>199</v>
      </c>
      <c r="C20" s="420"/>
      <c r="D20" s="275">
        <f t="shared" si="2"/>
        <v>3</v>
      </c>
      <c r="E20" s="275"/>
      <c r="F20" s="275"/>
      <c r="G20" s="277">
        <f t="shared" si="1"/>
        <v>3</v>
      </c>
      <c r="H20" s="555" t="s">
        <v>659</v>
      </c>
      <c r="I20" s="171"/>
    </row>
    <row r="21" spans="1:9" s="164" customFormat="1" ht="13.5" customHeight="1" x14ac:dyDescent="0.25">
      <c r="A21" s="271" t="s">
        <v>39</v>
      </c>
      <c r="B21" s="546" t="s">
        <v>199</v>
      </c>
      <c r="C21" s="420"/>
      <c r="D21" s="275">
        <f t="shared" si="2"/>
        <v>3</v>
      </c>
      <c r="E21" s="275"/>
      <c r="F21" s="275"/>
      <c r="G21" s="277">
        <f t="shared" si="1"/>
        <v>3</v>
      </c>
      <c r="H21" s="555" t="s">
        <v>661</v>
      </c>
      <c r="I21" s="171"/>
    </row>
    <row r="22" spans="1:9" s="164" customFormat="1" ht="13.5" customHeight="1" x14ac:dyDescent="0.25">
      <c r="A22" s="271" t="s">
        <v>40</v>
      </c>
      <c r="B22" s="546" t="s">
        <v>199</v>
      </c>
      <c r="C22" s="420"/>
      <c r="D22" s="275">
        <f t="shared" si="2"/>
        <v>3</v>
      </c>
      <c r="E22" s="280"/>
      <c r="F22" s="280"/>
      <c r="G22" s="277">
        <f t="shared" si="1"/>
        <v>3</v>
      </c>
      <c r="H22" s="555" t="s">
        <v>662</v>
      </c>
      <c r="I22" s="213"/>
    </row>
    <row r="23" spans="1:9" s="164" customFormat="1" ht="13.5" customHeight="1" x14ac:dyDescent="0.25">
      <c r="A23" s="271" t="s">
        <v>41</v>
      </c>
      <c r="B23" s="546" t="s">
        <v>199</v>
      </c>
      <c r="C23" s="420"/>
      <c r="D23" s="275">
        <f t="shared" si="2"/>
        <v>3</v>
      </c>
      <c r="E23" s="275"/>
      <c r="F23" s="280"/>
      <c r="G23" s="277">
        <f t="shared" si="1"/>
        <v>3</v>
      </c>
      <c r="H23" s="555" t="s">
        <v>455</v>
      </c>
      <c r="I23" s="171"/>
    </row>
    <row r="24" spans="1:9" s="164" customFormat="1" ht="14.25" customHeight="1" x14ac:dyDescent="0.25">
      <c r="A24" s="271" t="s">
        <v>42</v>
      </c>
      <c r="B24" s="546" t="s">
        <v>199</v>
      </c>
      <c r="C24" s="420" t="s">
        <v>418</v>
      </c>
      <c r="D24" s="275">
        <f t="shared" si="2"/>
        <v>3</v>
      </c>
      <c r="E24" s="280"/>
      <c r="F24" s="280">
        <v>0.5</v>
      </c>
      <c r="G24" s="277">
        <f t="shared" si="1"/>
        <v>1.5</v>
      </c>
      <c r="H24" s="555" t="s">
        <v>419</v>
      </c>
      <c r="I24" s="171"/>
    </row>
    <row r="25" spans="1:9" s="166" customFormat="1" ht="12.75" customHeight="1" x14ac:dyDescent="0.25">
      <c r="A25" s="271" t="s">
        <v>43</v>
      </c>
      <c r="B25" s="546" t="s">
        <v>199</v>
      </c>
      <c r="C25" s="420"/>
      <c r="D25" s="275">
        <f t="shared" si="2"/>
        <v>3</v>
      </c>
      <c r="E25" s="275"/>
      <c r="F25" s="280"/>
      <c r="G25" s="277">
        <f t="shared" si="1"/>
        <v>3</v>
      </c>
      <c r="H25" s="555" t="s">
        <v>424</v>
      </c>
      <c r="I25" s="175"/>
    </row>
    <row r="26" spans="1:9" s="164" customFormat="1" ht="12" customHeight="1" x14ac:dyDescent="0.25">
      <c r="A26" s="271" t="s">
        <v>44</v>
      </c>
      <c r="B26" s="546" t="s">
        <v>199</v>
      </c>
      <c r="C26" s="420"/>
      <c r="D26" s="275">
        <f t="shared" si="2"/>
        <v>3</v>
      </c>
      <c r="E26" s="275"/>
      <c r="F26" s="275"/>
      <c r="G26" s="277">
        <f t="shared" si="1"/>
        <v>3</v>
      </c>
      <c r="H26" s="555" t="s">
        <v>437</v>
      </c>
      <c r="I26" s="186"/>
    </row>
    <row r="27" spans="1:9" s="164" customFormat="1" ht="13.5" customHeight="1" x14ac:dyDescent="0.25">
      <c r="A27" s="271" t="s">
        <v>45</v>
      </c>
      <c r="B27" s="546" t="s">
        <v>199</v>
      </c>
      <c r="C27" s="420"/>
      <c r="D27" s="275">
        <f t="shared" si="2"/>
        <v>3</v>
      </c>
      <c r="E27" s="275"/>
      <c r="F27" s="280"/>
      <c r="G27" s="277">
        <f t="shared" si="1"/>
        <v>3</v>
      </c>
      <c r="H27" s="555" t="s">
        <v>456</v>
      </c>
      <c r="I27" s="186"/>
    </row>
    <row r="28" spans="1:9" s="164" customFormat="1" ht="12" customHeight="1" x14ac:dyDescent="0.25">
      <c r="A28" s="271" t="s">
        <v>46</v>
      </c>
      <c r="B28" s="546" t="s">
        <v>199</v>
      </c>
      <c r="C28" s="419"/>
      <c r="D28" s="275">
        <f t="shared" si="2"/>
        <v>3</v>
      </c>
      <c r="E28" s="275"/>
      <c r="F28" s="275"/>
      <c r="G28" s="277">
        <f t="shared" si="1"/>
        <v>3</v>
      </c>
      <c r="H28" s="555" t="s">
        <v>334</v>
      </c>
      <c r="I28" s="186"/>
    </row>
    <row r="29" spans="1:9" x14ac:dyDescent="0.25">
      <c r="H29" s="186"/>
      <c r="I29" s="186"/>
    </row>
    <row r="30" spans="1:9" x14ac:dyDescent="0.25">
      <c r="H30" s="186"/>
      <c r="I30" s="186"/>
    </row>
  </sheetData>
  <autoFilter ref="A7:D28"/>
  <mergeCells count="10">
    <mergeCell ref="A1:H1"/>
    <mergeCell ref="A2:H2"/>
    <mergeCell ref="A3:A6"/>
    <mergeCell ref="C3:C6"/>
    <mergeCell ref="D3:G3"/>
    <mergeCell ref="H3:H6"/>
    <mergeCell ref="D4:D6"/>
    <mergeCell ref="E4:E6"/>
    <mergeCell ref="F4:F6"/>
    <mergeCell ref="G4:G6"/>
  </mergeCells>
  <dataValidations count="5">
    <dataValidation type="list" allowBlank="1" showInputMessage="1" showErrorMessage="1" sqref="F28 E8:E13 E25:E28 F12:F13 F26 F9:F10 F15:F16 E15:E21 E23 F18:F21">
      <formula1>"0,5"</formula1>
    </dataValidation>
    <dataValidation type="list" allowBlank="1" showInputMessage="1" showErrorMessage="1" sqref="B8:B13 B15:B28">
      <formula1>$B$4:$B$6</formula1>
    </dataValidation>
    <dataValidation type="list" allowBlank="1" showInputMessage="1" showErrorMessage="1" sqref="B7">
      <formula1>$B$4:$B$5</formula1>
    </dataValidation>
    <dataValidation type="list" allowBlank="1" showInputMessage="1" showErrorMessage="1" sqref="B14">
      <formula1>#REF!</formula1>
    </dataValidation>
    <dataValidation type="list" allowBlank="1" showInputMessage="1" showErrorMessage="1" sqref="F8 E24:F24 F27 F11 F17 E22 F22:F23 F25">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7" r:id="rId1" display="http://beldepfin.ru/?page_id=4202"/>
    <hyperlink ref="H8" r:id="rId2"/>
    <hyperlink ref="H9" r:id="rId3"/>
    <hyperlink ref="H10" display="http://finupr.adminta.ru/index.php/byudzhet-mogo-inta/proekt-byudzheta/72-proekt-byudzheta-2025-god/759-dopolnitelnye-materialy-k-proektu-resheniya-soveta-mo-inta-o-byudzhete-munitsipalnogo-okruga-inta-respubliki-komi-na-2025-god-i-planovyj-period-2026-i-"/>
    <hyperlink ref="H11" r:id="rId4"/>
    <hyperlink ref="H12" r:id="rId5"/>
    <hyperlink ref="H13" r:id="rId6"/>
    <hyperlink ref="H15" r:id="rId7"/>
    <hyperlink ref="H16" r:id="rId8"/>
    <hyperlink ref="H17" r:id="rId9"/>
    <hyperlink ref="H18" r:id="rId10"/>
    <hyperlink ref="H19" r:id="rId11"/>
    <hyperlink ref="H20" r:id="rId12"/>
    <hyperlink ref="H21" r:id="rId13"/>
    <hyperlink ref="H22" r:id="rId14"/>
    <hyperlink ref="H23" r:id="rId15"/>
    <hyperlink ref="H24" r:id="rId16"/>
    <hyperlink ref="H25" r:id="rId17"/>
    <hyperlink ref="H26" r:id="rId18"/>
  </hyperlinks>
  <pageMargins left="0.70866141732283472" right="0.70866141732283472" top="0.74803149606299213" bottom="0.74803149606299213" header="0.31496062992125984" footer="0.31496062992125984"/>
  <pageSetup paperSize="9" scale="96" fitToHeight="3" orientation="landscape" r:id="rId19"/>
  <headerFooter>
    <oddFooter>&amp;C&amp;"Times New Roman,обычный"&amp;8Исходные данные и оценка показателя 1.1&amp;R&amp;8&amp;P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I28"/>
  <sheetViews>
    <sheetView zoomScaleNormal="100" zoomScaleSheetLayoutView="80" workbookViewId="0">
      <selection sqref="A1:H1"/>
    </sheetView>
  </sheetViews>
  <sheetFormatPr defaultColWidth="8.85546875" defaultRowHeight="15" x14ac:dyDescent="0.25"/>
  <cols>
    <col min="1" max="1" width="19.42578125" style="3" customWidth="1"/>
    <col min="2" max="2" width="56.140625" style="22" customWidth="1"/>
    <col min="3" max="3" width="50.5703125" style="3" customWidth="1"/>
    <col min="4" max="4" width="9.140625" style="3" customWidth="1"/>
    <col min="5" max="5" width="6.85546875" style="9" customWidth="1"/>
    <col min="6" max="6" width="11.140625" style="9" customWidth="1"/>
    <col min="7" max="16384" width="8.85546875" style="9"/>
  </cols>
  <sheetData>
    <row r="1" spans="1:9" s="1" customFormat="1" ht="27.75" customHeight="1" x14ac:dyDescent="0.2">
      <c r="A1" s="719" t="str">
        <f>"Мониторинг бюджетных данных по вопросу "&amp;Методика!B172</f>
        <v>Мониторинг бюджетных данных по вопросу 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B1" s="719"/>
      <c r="C1" s="719"/>
      <c r="D1" s="719"/>
      <c r="E1" s="720"/>
      <c r="F1" s="720"/>
      <c r="G1" s="720"/>
      <c r="H1" s="720"/>
    </row>
    <row r="2" spans="1:9" s="1" customFormat="1" ht="30" customHeight="1" x14ac:dyDescent="0.25">
      <c r="A2" s="715" t="str">
        <f>Методика!B173</f>
        <v>В целях проведения мониторинга бюджетных данных по данному вопросу учитываются сведения, представленные по разделам и подразделам классификации расходов бюджетов. Если сведения представлены частично, открытость бюджетных данных по данному вопросу принимает значение 0 баллов.</v>
      </c>
      <c r="B2" s="716"/>
      <c r="C2" s="716"/>
      <c r="D2" s="716"/>
      <c r="E2" s="714"/>
      <c r="F2" s="714"/>
      <c r="G2" s="714"/>
      <c r="H2" s="714"/>
    </row>
    <row r="3" spans="1:9" ht="53.25" customHeight="1" x14ac:dyDescent="0.25">
      <c r="A3" s="669" t="s">
        <v>86</v>
      </c>
      <c r="B3" s="294" t="str">
        <f>Методика!B172</f>
        <v>Опубликованы ли в составе материалов к Проекту бюджета сведения о расходах бюджета по разделам и подразделам классификации расходов на год, следующий за отчётным, в сравнении с ожидаемым исполнением за отчётный год (оценка текущего финансового года) и отчётом за год, предшествующий отчётному (отчётный финансовый год)?</v>
      </c>
      <c r="C3" s="669" t="s">
        <v>345</v>
      </c>
      <c r="D3" s="670" t="s">
        <v>372</v>
      </c>
      <c r="E3" s="686"/>
      <c r="F3" s="686"/>
      <c r="G3" s="686"/>
      <c r="H3" s="721" t="s">
        <v>193</v>
      </c>
    </row>
    <row r="4" spans="1:9" ht="15.75" customHeight="1" x14ac:dyDescent="0.25">
      <c r="A4" s="672"/>
      <c r="B4" s="109" t="str">
        <f>Методика!B174</f>
        <v xml:space="preserve">Да, опубликованы </v>
      </c>
      <c r="C4" s="669"/>
      <c r="D4" s="669" t="s">
        <v>9</v>
      </c>
      <c r="E4" s="669" t="s">
        <v>24</v>
      </c>
      <c r="F4" s="669" t="s">
        <v>19</v>
      </c>
      <c r="G4" s="670" t="s">
        <v>8</v>
      </c>
      <c r="H4" s="721"/>
    </row>
    <row r="5" spans="1:9" ht="24" customHeight="1" x14ac:dyDescent="0.25">
      <c r="A5" s="672"/>
      <c r="B5" s="109" t="str">
        <f>Методика!B175</f>
        <v xml:space="preserve">Нет, сведения не опубликованы или не отвечают требованиям </v>
      </c>
      <c r="C5" s="669"/>
      <c r="D5" s="669"/>
      <c r="E5" s="686"/>
      <c r="F5" s="717"/>
      <c r="G5" s="718"/>
      <c r="H5" s="721"/>
    </row>
    <row r="6" spans="1:9" s="13" customFormat="1" ht="21" hidden="1" x14ac:dyDescent="0.25">
      <c r="A6" s="169" t="s">
        <v>459</v>
      </c>
      <c r="B6" s="167"/>
      <c r="C6" s="169"/>
      <c r="D6" s="169"/>
      <c r="E6" s="169"/>
      <c r="F6" s="169"/>
      <c r="G6" s="6"/>
      <c r="H6" s="5"/>
    </row>
    <row r="7" spans="1:9" s="175" customFormat="1" ht="15" customHeight="1" x14ac:dyDescent="0.25">
      <c r="A7" s="271" t="s">
        <v>27</v>
      </c>
      <c r="B7" s="546" t="s">
        <v>174</v>
      </c>
      <c r="C7" s="274"/>
      <c r="D7" s="275">
        <f t="shared" ref="D7:D12" si="0">IF(B7=$B$4,3,IF(B7=$B$5,0,0))</f>
        <v>3</v>
      </c>
      <c r="E7" s="275"/>
      <c r="F7" s="280"/>
      <c r="G7" s="277">
        <f t="shared" ref="G7:G27" si="1">D7*(1-E7)*(1-F7)</f>
        <v>3</v>
      </c>
      <c r="H7" s="418" t="s">
        <v>539</v>
      </c>
    </row>
    <row r="8" spans="1:9" s="171" customFormat="1" ht="13.5" customHeight="1" x14ac:dyDescent="0.25">
      <c r="A8" s="271" t="s">
        <v>28</v>
      </c>
      <c r="B8" s="419" t="s">
        <v>174</v>
      </c>
      <c r="C8" s="420"/>
      <c r="D8" s="275">
        <f t="shared" si="0"/>
        <v>3</v>
      </c>
      <c r="E8" s="275"/>
      <c r="F8" s="275"/>
      <c r="G8" s="277">
        <f t="shared" si="1"/>
        <v>3</v>
      </c>
      <c r="H8" s="555" t="s">
        <v>423</v>
      </c>
    </row>
    <row r="9" spans="1:9" s="176" customFormat="1" ht="15" customHeight="1" x14ac:dyDescent="0.25">
      <c r="A9" s="271" t="s">
        <v>29</v>
      </c>
      <c r="B9" s="419" t="s">
        <v>63</v>
      </c>
      <c r="C9" s="420" t="s">
        <v>649</v>
      </c>
      <c r="D9" s="275">
        <f t="shared" si="0"/>
        <v>0</v>
      </c>
      <c r="E9" s="275"/>
      <c r="F9" s="275"/>
      <c r="G9" s="277">
        <f t="shared" si="1"/>
        <v>0</v>
      </c>
      <c r="H9" s="555" t="s">
        <v>648</v>
      </c>
    </row>
    <row r="10" spans="1:9" s="175" customFormat="1" ht="15" customHeight="1" x14ac:dyDescent="0.25">
      <c r="A10" s="271" t="s">
        <v>30</v>
      </c>
      <c r="B10" s="419" t="s">
        <v>174</v>
      </c>
      <c r="C10" s="420"/>
      <c r="D10" s="275">
        <f t="shared" si="0"/>
        <v>3</v>
      </c>
      <c r="E10" s="275"/>
      <c r="F10" s="280"/>
      <c r="G10" s="277">
        <f t="shared" si="1"/>
        <v>3</v>
      </c>
      <c r="H10" s="555" t="s">
        <v>650</v>
      </c>
    </row>
    <row r="11" spans="1:9" s="168" customFormat="1" ht="15" customHeight="1" x14ac:dyDescent="0.25">
      <c r="A11" s="271" t="s">
        <v>31</v>
      </c>
      <c r="B11" s="419" t="s">
        <v>174</v>
      </c>
      <c r="C11" s="419"/>
      <c r="D11" s="275">
        <f t="shared" si="0"/>
        <v>3</v>
      </c>
      <c r="E11" s="275"/>
      <c r="F11" s="275"/>
      <c r="G11" s="277">
        <f t="shared" si="1"/>
        <v>3</v>
      </c>
      <c r="H11" s="555" t="s">
        <v>652</v>
      </c>
      <c r="I11" s="223"/>
    </row>
    <row r="12" spans="1:9" s="171" customFormat="1" ht="15" customHeight="1" x14ac:dyDescent="0.25">
      <c r="A12" s="271" t="s">
        <v>32</v>
      </c>
      <c r="B12" s="420" t="s">
        <v>174</v>
      </c>
      <c r="C12" s="420"/>
      <c r="D12" s="275">
        <f t="shared" si="0"/>
        <v>3</v>
      </c>
      <c r="E12" s="275"/>
      <c r="F12" s="275"/>
      <c r="G12" s="277">
        <f t="shared" si="1"/>
        <v>3</v>
      </c>
      <c r="H12" s="555" t="s">
        <v>653</v>
      </c>
    </row>
    <row r="13" spans="1:9" s="171" customFormat="1" ht="15" hidden="1" customHeight="1" x14ac:dyDescent="0.25">
      <c r="A13" s="178" t="s">
        <v>26</v>
      </c>
      <c r="B13" s="194"/>
      <c r="C13" s="192"/>
      <c r="D13" s="173"/>
      <c r="E13" s="173"/>
      <c r="F13" s="170"/>
      <c r="G13" s="170"/>
      <c r="H13" s="193"/>
    </row>
    <row r="14" spans="1:9" s="175" customFormat="1" ht="15" customHeight="1" x14ac:dyDescent="0.25">
      <c r="A14" s="271" t="s">
        <v>33</v>
      </c>
      <c r="B14" s="419" t="s">
        <v>174</v>
      </c>
      <c r="C14" s="420"/>
      <c r="D14" s="275">
        <f t="shared" ref="D14:D27" si="2">IF(B14=$B$4,3,IF(B14=$B$5,0,0))</f>
        <v>3</v>
      </c>
      <c r="E14" s="275"/>
      <c r="F14" s="275"/>
      <c r="G14" s="277">
        <f t="shared" si="1"/>
        <v>3</v>
      </c>
      <c r="H14" s="555" t="s">
        <v>654</v>
      </c>
    </row>
    <row r="15" spans="1:9" s="164" customFormat="1" ht="15" customHeight="1" x14ac:dyDescent="0.25">
      <c r="A15" s="271" t="s">
        <v>34</v>
      </c>
      <c r="B15" s="419" t="s">
        <v>174</v>
      </c>
      <c r="C15" s="420"/>
      <c r="D15" s="275">
        <f t="shared" si="2"/>
        <v>3</v>
      </c>
      <c r="E15" s="275"/>
      <c r="F15" s="275"/>
      <c r="G15" s="277">
        <f t="shared" si="1"/>
        <v>3</v>
      </c>
      <c r="H15" s="555" t="s">
        <v>238</v>
      </c>
      <c r="I15" s="216"/>
    </row>
    <row r="16" spans="1:9" s="164" customFormat="1" ht="15" customHeight="1" x14ac:dyDescent="0.25">
      <c r="A16" s="271" t="s">
        <v>35</v>
      </c>
      <c r="B16" s="419" t="s">
        <v>174</v>
      </c>
      <c r="C16" s="420"/>
      <c r="D16" s="275">
        <f t="shared" si="2"/>
        <v>3</v>
      </c>
      <c r="E16" s="275"/>
      <c r="F16" s="280"/>
      <c r="G16" s="277">
        <f t="shared" si="1"/>
        <v>3</v>
      </c>
      <c r="H16" s="555" t="s">
        <v>655</v>
      </c>
      <c r="I16" s="171"/>
    </row>
    <row r="17" spans="1:9" s="164" customFormat="1" ht="15" customHeight="1" x14ac:dyDescent="0.25">
      <c r="A17" s="271" t="s">
        <v>36</v>
      </c>
      <c r="B17" s="419" t="s">
        <v>174</v>
      </c>
      <c r="C17" s="420"/>
      <c r="D17" s="275">
        <f t="shared" si="2"/>
        <v>3</v>
      </c>
      <c r="E17" s="275"/>
      <c r="F17" s="275"/>
      <c r="G17" s="277">
        <f t="shared" si="1"/>
        <v>3</v>
      </c>
      <c r="H17" s="555" t="s">
        <v>656</v>
      </c>
      <c r="I17" s="197"/>
    </row>
    <row r="18" spans="1:9" s="164" customFormat="1" ht="15" customHeight="1" x14ac:dyDescent="0.25">
      <c r="A18" s="271" t="s">
        <v>37</v>
      </c>
      <c r="B18" s="419" t="s">
        <v>174</v>
      </c>
      <c r="C18" s="420"/>
      <c r="D18" s="275">
        <f t="shared" si="2"/>
        <v>3</v>
      </c>
      <c r="E18" s="275"/>
      <c r="F18" s="275"/>
      <c r="G18" s="277">
        <f t="shared" si="1"/>
        <v>3</v>
      </c>
      <c r="H18" s="555" t="s">
        <v>658</v>
      </c>
      <c r="I18" s="171"/>
    </row>
    <row r="19" spans="1:9" s="164" customFormat="1" ht="15" customHeight="1" x14ac:dyDescent="0.25">
      <c r="A19" s="271" t="s">
        <v>38</v>
      </c>
      <c r="B19" s="419" t="s">
        <v>174</v>
      </c>
      <c r="C19" s="420"/>
      <c r="D19" s="275">
        <f t="shared" si="2"/>
        <v>3</v>
      </c>
      <c r="E19" s="275"/>
      <c r="F19" s="275"/>
      <c r="G19" s="277">
        <f t="shared" si="1"/>
        <v>3</v>
      </c>
      <c r="H19" s="555" t="s">
        <v>659</v>
      </c>
      <c r="I19" s="171"/>
    </row>
    <row r="20" spans="1:9" s="164" customFormat="1" ht="15" customHeight="1" x14ac:dyDescent="0.25">
      <c r="A20" s="271" t="s">
        <v>39</v>
      </c>
      <c r="B20" s="419" t="s">
        <v>174</v>
      </c>
      <c r="C20" s="420"/>
      <c r="D20" s="275">
        <f t="shared" si="2"/>
        <v>3</v>
      </c>
      <c r="E20" s="275"/>
      <c r="F20" s="275"/>
      <c r="G20" s="277">
        <f t="shared" si="1"/>
        <v>3</v>
      </c>
      <c r="H20" s="555" t="s">
        <v>661</v>
      </c>
      <c r="I20" s="171"/>
    </row>
    <row r="21" spans="1:9" s="164" customFormat="1" ht="15" customHeight="1" x14ac:dyDescent="0.25">
      <c r="A21" s="271" t="s">
        <v>40</v>
      </c>
      <c r="B21" s="419" t="s">
        <v>174</v>
      </c>
      <c r="C21" s="586"/>
      <c r="D21" s="275">
        <f t="shared" si="2"/>
        <v>3</v>
      </c>
      <c r="E21" s="275"/>
      <c r="F21" s="280"/>
      <c r="G21" s="277">
        <f t="shared" si="1"/>
        <v>3</v>
      </c>
      <c r="H21" s="555" t="s">
        <v>662</v>
      </c>
      <c r="I21" s="213"/>
    </row>
    <row r="22" spans="1:9" s="164" customFormat="1" ht="15" customHeight="1" x14ac:dyDescent="0.25">
      <c r="A22" s="271" t="s">
        <v>41</v>
      </c>
      <c r="B22" s="419" t="s">
        <v>174</v>
      </c>
      <c r="C22" s="420"/>
      <c r="D22" s="275">
        <f t="shared" si="2"/>
        <v>3</v>
      </c>
      <c r="E22" s="275"/>
      <c r="F22" s="280"/>
      <c r="G22" s="277">
        <f t="shared" si="1"/>
        <v>3</v>
      </c>
      <c r="H22" s="555" t="s">
        <v>455</v>
      </c>
      <c r="I22" s="171"/>
    </row>
    <row r="23" spans="1:9" s="164" customFormat="1" ht="15" customHeight="1" x14ac:dyDescent="0.25">
      <c r="A23" s="271" t="s">
        <v>42</v>
      </c>
      <c r="B23" s="419" t="s">
        <v>174</v>
      </c>
      <c r="C23" s="420" t="s">
        <v>418</v>
      </c>
      <c r="D23" s="275">
        <f t="shared" si="2"/>
        <v>3</v>
      </c>
      <c r="E23" s="275"/>
      <c r="F23" s="280">
        <v>0.5</v>
      </c>
      <c r="G23" s="277">
        <f t="shared" si="1"/>
        <v>1.5</v>
      </c>
      <c r="H23" s="555" t="s">
        <v>419</v>
      </c>
      <c r="I23" s="171"/>
    </row>
    <row r="24" spans="1:9" s="166" customFormat="1" ht="15" customHeight="1" x14ac:dyDescent="0.25">
      <c r="A24" s="271" t="s">
        <v>43</v>
      </c>
      <c r="B24" s="419" t="s">
        <v>174</v>
      </c>
      <c r="C24" s="420"/>
      <c r="D24" s="275">
        <f t="shared" si="2"/>
        <v>3</v>
      </c>
      <c r="E24" s="275"/>
      <c r="F24" s="280"/>
      <c r="G24" s="277">
        <f t="shared" si="1"/>
        <v>3</v>
      </c>
      <c r="H24" s="555" t="s">
        <v>424</v>
      </c>
      <c r="I24" s="175"/>
    </row>
    <row r="25" spans="1:9" s="164" customFormat="1" ht="15" customHeight="1" x14ac:dyDescent="0.25">
      <c r="A25" s="271" t="s">
        <v>44</v>
      </c>
      <c r="B25" s="419" t="s">
        <v>174</v>
      </c>
      <c r="C25" s="420"/>
      <c r="D25" s="275">
        <f t="shared" si="2"/>
        <v>3</v>
      </c>
      <c r="E25" s="275"/>
      <c r="F25" s="275"/>
      <c r="G25" s="277">
        <f t="shared" si="1"/>
        <v>3</v>
      </c>
      <c r="H25" s="555" t="s">
        <v>437</v>
      </c>
      <c r="I25" s="186"/>
    </row>
    <row r="26" spans="1:9" s="164" customFormat="1" ht="15" customHeight="1" x14ac:dyDescent="0.25">
      <c r="A26" s="271" t="s">
        <v>45</v>
      </c>
      <c r="B26" s="419" t="s">
        <v>174</v>
      </c>
      <c r="C26" s="420"/>
      <c r="D26" s="275">
        <f t="shared" si="2"/>
        <v>3</v>
      </c>
      <c r="E26" s="275"/>
      <c r="F26" s="280"/>
      <c r="G26" s="277">
        <f t="shared" si="1"/>
        <v>3</v>
      </c>
      <c r="H26" s="555" t="s">
        <v>456</v>
      </c>
      <c r="I26" s="171"/>
    </row>
    <row r="27" spans="1:9" s="164" customFormat="1" ht="15" customHeight="1" x14ac:dyDescent="0.25">
      <c r="A27" s="271" t="s">
        <v>46</v>
      </c>
      <c r="B27" s="419" t="s">
        <v>174</v>
      </c>
      <c r="C27" s="419"/>
      <c r="D27" s="275">
        <f t="shared" si="2"/>
        <v>3</v>
      </c>
      <c r="E27" s="275"/>
      <c r="F27" s="275"/>
      <c r="G27" s="277">
        <f t="shared" si="1"/>
        <v>3</v>
      </c>
      <c r="H27" s="555" t="s">
        <v>334</v>
      </c>
      <c r="I27" s="186"/>
    </row>
    <row r="28" spans="1:9" s="164" customFormat="1" x14ac:dyDescent="0.25">
      <c r="A28" s="165"/>
      <c r="B28" s="177"/>
      <c r="C28" s="165"/>
      <c r="D28" s="165"/>
      <c r="H28" s="186"/>
      <c r="I28" s="186"/>
    </row>
  </sheetData>
  <autoFilter ref="A6:D27"/>
  <mergeCells count="10">
    <mergeCell ref="A1:H1"/>
    <mergeCell ref="A2:H2"/>
    <mergeCell ref="A3:A5"/>
    <mergeCell ref="C3:C5"/>
    <mergeCell ref="D3:G3"/>
    <mergeCell ref="H3:H5"/>
    <mergeCell ref="D4:D5"/>
    <mergeCell ref="E4:E5"/>
    <mergeCell ref="F4:F5"/>
    <mergeCell ref="G4:G5"/>
  </mergeCells>
  <dataValidations count="4">
    <dataValidation type="list" allowBlank="1" showInputMessage="1" showErrorMessage="1" sqref="F27 E7:E12 E14:E27 F11:F12 F25 F8:F9 F14:F15 F17:F20">
      <formula1>"0,5"</formula1>
    </dataValidation>
    <dataValidation type="list" allowBlank="1" showInputMessage="1" showErrorMessage="1" sqref="B6:B12 B14:B27">
      <formula1>$B$4:$B$5</formula1>
    </dataValidation>
    <dataValidation type="list" allowBlank="1" showInputMessage="1" showErrorMessage="1" sqref="B13">
      <formula1>#REF!</formula1>
    </dataValidation>
    <dataValidation type="list" allowBlank="1" showInputMessage="1" showErrorMessage="1" sqref="F7 F16 F26 F10 F21:F24">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G6" r:id="rId1" display="http://beldepfin.ru/?page_id=4202"/>
    <hyperlink ref="H22" r:id="rId2"/>
    <hyperlink ref="H24" r:id="rId3"/>
    <hyperlink ref="H7" r:id="rId4"/>
    <hyperlink ref="H8" r:id="rId5"/>
    <hyperlink ref="H9" display="http://finupr.adminta.ru/index.php/byudzhet-mogo-inta/proekt-byudzheta/72-proekt-byudzheta-2025-god/759-dopolnitelnye-materialy-k-proektu-resheniya-soveta-mo-inta-o-byudzhete-munitsipalnogo-okruga-inta-respubliki-komi-na-2025-god-i-planovyj-period-2026-i-"/>
    <hyperlink ref="H10" r:id="rId6"/>
    <hyperlink ref="H11" r:id="rId7"/>
    <hyperlink ref="H12" r:id="rId8"/>
    <hyperlink ref="H14" r:id="rId9"/>
    <hyperlink ref="H15" r:id="rId10"/>
    <hyperlink ref="H16" r:id="rId11"/>
    <hyperlink ref="H17" r:id="rId12"/>
    <hyperlink ref="H18" r:id="rId13"/>
    <hyperlink ref="H19" r:id="rId14"/>
    <hyperlink ref="H20" r:id="rId15"/>
    <hyperlink ref="H21" r:id="rId16"/>
    <hyperlink ref="H23" r:id="rId17"/>
    <hyperlink ref="H25" r:id="rId18"/>
  </hyperlinks>
  <pageMargins left="0.70866141732283472" right="0.70866141732283472" top="0.74803149606299213" bottom="0.74803149606299213" header="0.31496062992125984" footer="0.31496062992125984"/>
  <pageSetup paperSize="9" scale="96" fitToHeight="3" orientation="landscape" r:id="rId19"/>
  <headerFooter>
    <oddFooter>&amp;C&amp;"Times New Roman,обычный"&amp;8Исходные данные и оценка показателя 1.1&amp;R&amp;8&amp;P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N49"/>
  <sheetViews>
    <sheetView zoomScaleNormal="100" zoomScaleSheetLayoutView="100" workbookViewId="0">
      <selection sqref="A1:M1"/>
    </sheetView>
  </sheetViews>
  <sheetFormatPr defaultColWidth="8.85546875" defaultRowHeight="11.25" x14ac:dyDescent="0.2"/>
  <cols>
    <col min="1" max="1" width="20.140625" style="38" customWidth="1"/>
    <col min="2" max="2" width="43.85546875" style="41" customWidth="1"/>
    <col min="3" max="3" width="6.28515625" style="44" customWidth="1"/>
    <col min="4" max="4" width="6.7109375" style="41" customWidth="1"/>
    <col min="5" max="5" width="6.7109375" style="43" customWidth="1"/>
    <col min="6" max="6" width="25.5703125" style="41" customWidth="1"/>
    <col min="7" max="7" width="6.28515625" style="40" customWidth="1"/>
    <col min="8" max="8" width="7.7109375" style="38" customWidth="1"/>
    <col min="9" max="9" width="16.28515625" style="38" customWidth="1"/>
    <col min="10" max="10" width="23" style="38" customWidth="1"/>
    <col min="11" max="11" width="6.5703125" style="38" customWidth="1"/>
    <col min="12" max="12" width="7.85546875" style="38" customWidth="1"/>
    <col min="13" max="13" width="8.140625" style="41" customWidth="1"/>
    <col min="14" max="16384" width="8.85546875" style="38"/>
  </cols>
  <sheetData>
    <row r="1" spans="1:13" ht="20.25" customHeight="1" x14ac:dyDescent="0.2">
      <c r="A1" s="687" t="str">
        <f>"Мониторинг бюджетных данных по вопросу "&amp;Методика!B183</f>
        <v>Мониторинг бюджетных данных по вопросу Опубликован ли в сети Интернет бюджет для граждан, разработанный на основе Проекта бюджета?</v>
      </c>
      <c r="B1" s="687"/>
      <c r="C1" s="687"/>
      <c r="D1" s="687"/>
      <c r="E1" s="687"/>
      <c r="F1" s="687"/>
      <c r="G1" s="687"/>
      <c r="H1" s="687"/>
      <c r="I1" s="687"/>
      <c r="J1" s="687"/>
      <c r="K1" s="687"/>
      <c r="L1" s="687"/>
      <c r="M1" s="687"/>
    </row>
    <row r="2" spans="1:13" s="30" customFormat="1" ht="102.75" customHeight="1" x14ac:dyDescent="0.25">
      <c r="A2" s="690" t="str">
        <f>Методика!B184</f>
        <v>В целях проведения мониторинга бюджетных данных в качестве бюджета для граждан учитывается публикация на сайте (портале) МО, предназначенном для публикации бюджетных данных, информации в форме брошюры (презентации), сформированной на основе Проекта бюджета.
В составе сведений, как минимум, должны содержаться:
а) общие суммы доходов и расходов бюджета;
б) сведения об основных социально-экономических решениях, предусмотренных Проектом бюджета, отличающем его от бюджета текущего года, а именно: существенные изменения в структуре доходов и (или) расходов, значимые новые расходные обязательства, в том числе инвестиционные;
в) контактная информация, которую граждане могут использовать для дальнейшего обсуждения и участия в бюджетном процессе.
Бюджет для граждан, разработанный на основе Проекта бюджета, должен сохраняться, как минимум, до утверждения отчёта об исполнении бюджета за соответствующий год. В случае, если на момент проведения мониторинга бюджет для граждан, разработанный на основе Проекта бюджета, не обнаружен, открытость бюджетных данных по данному вопросу принимает значение 0 баллов.</v>
      </c>
      <c r="B2" s="690"/>
      <c r="C2" s="690"/>
      <c r="D2" s="690"/>
      <c r="E2" s="690"/>
      <c r="F2" s="690"/>
      <c r="G2" s="690"/>
      <c r="H2" s="690"/>
      <c r="I2" s="690"/>
      <c r="J2" s="690"/>
      <c r="K2" s="690"/>
      <c r="L2" s="690"/>
      <c r="M2" s="690"/>
    </row>
    <row r="3" spans="1:13" ht="33" customHeight="1" x14ac:dyDescent="0.2">
      <c r="A3" s="657" t="s">
        <v>95</v>
      </c>
      <c r="B3" s="90" t="str">
        <f>Методика!B183</f>
        <v>Опубликован ли в сети Интернет бюджет для граждан, разработанный на основе Проекта бюджета?</v>
      </c>
      <c r="C3" s="670" t="s">
        <v>374</v>
      </c>
      <c r="D3" s="684"/>
      <c r="E3" s="684"/>
      <c r="F3" s="664" t="s">
        <v>345</v>
      </c>
      <c r="G3" s="673" t="s">
        <v>90</v>
      </c>
      <c r="H3" s="681"/>
      <c r="I3" s="681"/>
      <c r="J3" s="681"/>
      <c r="K3" s="681"/>
      <c r="L3" s="681"/>
      <c r="M3" s="657" t="s">
        <v>3</v>
      </c>
    </row>
    <row r="4" spans="1:13" s="50" customFormat="1" ht="67.5" customHeight="1" x14ac:dyDescent="0.2">
      <c r="A4" s="665"/>
      <c r="B4" s="60" t="str">
        <f>Методика!B185</f>
        <v xml:space="preserve">Да, опубликован </v>
      </c>
      <c r="C4" s="724" t="s">
        <v>9</v>
      </c>
      <c r="D4" s="669" t="s">
        <v>98</v>
      </c>
      <c r="E4" s="683" t="s">
        <v>8</v>
      </c>
      <c r="F4" s="694"/>
      <c r="G4" s="669" t="s">
        <v>200</v>
      </c>
      <c r="H4" s="672"/>
      <c r="I4" s="726" t="s">
        <v>201</v>
      </c>
      <c r="J4" s="727"/>
      <c r="K4" s="669" t="s">
        <v>202</v>
      </c>
      <c r="L4" s="672"/>
      <c r="M4" s="658"/>
    </row>
    <row r="5" spans="1:13" s="50" customFormat="1" ht="25.5" customHeight="1" x14ac:dyDescent="0.2">
      <c r="A5" s="666"/>
      <c r="B5" s="60" t="str">
        <f>Методика!B186</f>
        <v>Нет, не опубликован или не отвечает требованиям</v>
      </c>
      <c r="C5" s="725"/>
      <c r="D5" s="669"/>
      <c r="E5" s="683"/>
      <c r="F5" s="695"/>
      <c r="G5" s="89" t="s">
        <v>88</v>
      </c>
      <c r="H5" s="89" t="s">
        <v>87</v>
      </c>
      <c r="I5" s="89" t="s">
        <v>88</v>
      </c>
      <c r="J5" s="89" t="s">
        <v>87</v>
      </c>
      <c r="K5" s="89" t="s">
        <v>88</v>
      </c>
      <c r="L5" s="89" t="s">
        <v>87</v>
      </c>
      <c r="M5" s="659"/>
    </row>
    <row r="6" spans="1:13" s="50" customFormat="1" ht="21" hidden="1" x14ac:dyDescent="0.2">
      <c r="A6" s="307" t="s">
        <v>459</v>
      </c>
      <c r="B6" s="207"/>
      <c r="C6" s="308"/>
      <c r="D6" s="309"/>
      <c r="E6" s="310"/>
      <c r="F6" s="311"/>
      <c r="G6" s="312"/>
      <c r="H6" s="309"/>
      <c r="I6" s="309"/>
      <c r="J6" s="309"/>
      <c r="K6" s="309"/>
      <c r="L6" s="309"/>
      <c r="M6" s="207"/>
    </row>
    <row r="7" spans="1:13" s="50" customFormat="1" ht="15" customHeight="1" x14ac:dyDescent="0.2">
      <c r="A7" s="271" t="s">
        <v>27</v>
      </c>
      <c r="B7" s="419" t="s">
        <v>182</v>
      </c>
      <c r="C7" s="279">
        <f>IF(B7=$B$4,1,0)</f>
        <v>1</v>
      </c>
      <c r="D7" s="275"/>
      <c r="E7" s="472">
        <f t="shared" ref="E7:E12" si="0">C7*(1-D7)</f>
        <v>1</v>
      </c>
      <c r="F7" s="419"/>
      <c r="G7" s="275" t="s">
        <v>130</v>
      </c>
      <c r="H7" s="475"/>
      <c r="I7" s="475" t="s">
        <v>130</v>
      </c>
      <c r="J7" s="475"/>
      <c r="K7" s="475" t="s">
        <v>130</v>
      </c>
      <c r="L7" s="470"/>
      <c r="M7" s="418" t="s">
        <v>663</v>
      </c>
    </row>
    <row r="8" spans="1:13" s="50" customFormat="1" ht="15" customHeight="1" x14ac:dyDescent="0.2">
      <c r="A8" s="271" t="s">
        <v>28</v>
      </c>
      <c r="B8" s="419" t="s">
        <v>182</v>
      </c>
      <c r="C8" s="279">
        <f t="shared" ref="C8:C27" si="1">IF(B8=$B$4,1,0)</f>
        <v>1</v>
      </c>
      <c r="D8" s="275"/>
      <c r="E8" s="472">
        <f t="shared" si="0"/>
        <v>1</v>
      </c>
      <c r="F8" s="419"/>
      <c r="G8" s="275" t="s">
        <v>130</v>
      </c>
      <c r="H8" s="475"/>
      <c r="I8" s="475" t="s">
        <v>130</v>
      </c>
      <c r="J8" s="475"/>
      <c r="K8" s="475" t="s">
        <v>130</v>
      </c>
      <c r="L8" s="470"/>
      <c r="M8" s="511" t="s">
        <v>426</v>
      </c>
    </row>
    <row r="9" spans="1:13" s="50" customFormat="1" ht="15" customHeight="1" x14ac:dyDescent="0.2">
      <c r="A9" s="271" t="s">
        <v>29</v>
      </c>
      <c r="B9" s="419" t="s">
        <v>182</v>
      </c>
      <c r="C9" s="279">
        <f t="shared" si="1"/>
        <v>1</v>
      </c>
      <c r="D9" s="275"/>
      <c r="E9" s="472">
        <f t="shared" si="0"/>
        <v>1</v>
      </c>
      <c r="F9" s="419"/>
      <c r="G9" s="275" t="s">
        <v>130</v>
      </c>
      <c r="H9" s="475"/>
      <c r="I9" s="475" t="s">
        <v>130</v>
      </c>
      <c r="J9" s="475"/>
      <c r="K9" s="475" t="s">
        <v>130</v>
      </c>
      <c r="L9" s="470"/>
      <c r="M9" s="555" t="s">
        <v>672</v>
      </c>
    </row>
    <row r="10" spans="1:13" s="50" customFormat="1" ht="15" customHeight="1" x14ac:dyDescent="0.25">
      <c r="A10" s="271" t="s">
        <v>30</v>
      </c>
      <c r="B10" s="419" t="s">
        <v>182</v>
      </c>
      <c r="C10" s="279">
        <f t="shared" si="1"/>
        <v>1</v>
      </c>
      <c r="D10" s="275"/>
      <c r="E10" s="472">
        <f t="shared" si="0"/>
        <v>1</v>
      </c>
      <c r="F10" s="419"/>
      <c r="G10" s="275" t="s">
        <v>130</v>
      </c>
      <c r="H10" s="475"/>
      <c r="I10" s="475" t="s">
        <v>130</v>
      </c>
      <c r="J10" s="475"/>
      <c r="K10" s="475" t="s">
        <v>130</v>
      </c>
      <c r="L10" s="542"/>
      <c r="M10" s="511" t="s">
        <v>335</v>
      </c>
    </row>
    <row r="11" spans="1:13" s="50" customFormat="1" ht="15" customHeight="1" x14ac:dyDescent="0.2">
      <c r="A11" s="271" t="s">
        <v>31</v>
      </c>
      <c r="B11" s="419" t="s">
        <v>182</v>
      </c>
      <c r="C11" s="279">
        <f t="shared" si="1"/>
        <v>1</v>
      </c>
      <c r="D11" s="275"/>
      <c r="E11" s="472">
        <f t="shared" si="0"/>
        <v>1</v>
      </c>
      <c r="F11" s="419"/>
      <c r="G11" s="275" t="s">
        <v>130</v>
      </c>
      <c r="H11" s="475"/>
      <c r="I11" s="475" t="s">
        <v>130</v>
      </c>
      <c r="J11" s="475"/>
      <c r="K11" s="475" t="s">
        <v>130</v>
      </c>
      <c r="L11" s="470"/>
      <c r="M11" s="511" t="s">
        <v>680</v>
      </c>
    </row>
    <row r="12" spans="1:13" s="50" customFormat="1" ht="15" customHeight="1" x14ac:dyDescent="0.25">
      <c r="A12" s="271" t="s">
        <v>32</v>
      </c>
      <c r="B12" s="419" t="s">
        <v>182</v>
      </c>
      <c r="C12" s="279">
        <f t="shared" si="1"/>
        <v>1</v>
      </c>
      <c r="D12" s="275"/>
      <c r="E12" s="472">
        <f t="shared" si="0"/>
        <v>1</v>
      </c>
      <c r="F12" s="419"/>
      <c r="G12" s="275" t="s">
        <v>130</v>
      </c>
      <c r="H12" s="475"/>
      <c r="I12" s="475" t="s">
        <v>130</v>
      </c>
      <c r="J12" s="475"/>
      <c r="K12" s="475" t="s">
        <v>130</v>
      </c>
      <c r="L12" s="542"/>
      <c r="M12" s="511" t="s">
        <v>732</v>
      </c>
    </row>
    <row r="13" spans="1:13" s="50" customFormat="1" ht="15" hidden="1" customHeight="1" x14ac:dyDescent="0.2">
      <c r="A13" s="178" t="s">
        <v>26</v>
      </c>
      <c r="B13" s="112"/>
      <c r="C13" s="112"/>
      <c r="D13" s="173"/>
      <c r="E13" s="6"/>
      <c r="F13" s="112"/>
      <c r="G13" s="172"/>
      <c r="H13" s="172"/>
      <c r="I13" s="172"/>
      <c r="J13" s="172"/>
      <c r="K13" s="172"/>
      <c r="L13" s="313"/>
      <c r="M13" s="314"/>
    </row>
    <row r="14" spans="1:13" s="50" customFormat="1" ht="15" customHeight="1" x14ac:dyDescent="0.2">
      <c r="A14" s="271" t="s">
        <v>33</v>
      </c>
      <c r="B14" s="419" t="s">
        <v>182</v>
      </c>
      <c r="C14" s="279">
        <f t="shared" si="1"/>
        <v>1</v>
      </c>
      <c r="D14" s="275"/>
      <c r="E14" s="472">
        <f t="shared" ref="E14:E27" si="2">C14*(1-D14)</f>
        <v>1</v>
      </c>
      <c r="F14" s="419"/>
      <c r="G14" s="275" t="s">
        <v>130</v>
      </c>
      <c r="H14" s="475"/>
      <c r="I14" s="475" t="s">
        <v>130</v>
      </c>
      <c r="J14" s="475"/>
      <c r="K14" s="475" t="s">
        <v>130</v>
      </c>
      <c r="L14" s="470"/>
      <c r="M14" s="511" t="s">
        <v>229</v>
      </c>
    </row>
    <row r="15" spans="1:13" s="50" customFormat="1" ht="15" customHeight="1" x14ac:dyDescent="0.25">
      <c r="A15" s="271" t="s">
        <v>34</v>
      </c>
      <c r="B15" s="419" t="s">
        <v>182</v>
      </c>
      <c r="C15" s="279">
        <f t="shared" si="1"/>
        <v>1</v>
      </c>
      <c r="D15" s="275"/>
      <c r="E15" s="472">
        <f t="shared" si="2"/>
        <v>1</v>
      </c>
      <c r="F15" s="419"/>
      <c r="G15" s="275" t="s">
        <v>130</v>
      </c>
      <c r="H15" s="475"/>
      <c r="I15" s="475" t="s">
        <v>130</v>
      </c>
      <c r="J15" s="475"/>
      <c r="K15" s="475" t="s">
        <v>130</v>
      </c>
      <c r="L15" s="470"/>
      <c r="M15" s="286" t="s">
        <v>235</v>
      </c>
    </row>
    <row r="16" spans="1:13" s="50" customFormat="1" ht="15" customHeight="1" x14ac:dyDescent="0.2">
      <c r="A16" s="271" t="s">
        <v>35</v>
      </c>
      <c r="B16" s="419" t="s">
        <v>182</v>
      </c>
      <c r="C16" s="279">
        <f t="shared" si="1"/>
        <v>1</v>
      </c>
      <c r="D16" s="275"/>
      <c r="E16" s="472">
        <f t="shared" si="2"/>
        <v>1</v>
      </c>
      <c r="F16" s="419"/>
      <c r="G16" s="275" t="s">
        <v>130</v>
      </c>
      <c r="H16" s="475"/>
      <c r="I16" s="475" t="s">
        <v>130</v>
      </c>
      <c r="J16" s="475"/>
      <c r="K16" s="475" t="s">
        <v>130</v>
      </c>
      <c r="L16" s="470"/>
      <c r="M16" s="511" t="s">
        <v>687</v>
      </c>
    </row>
    <row r="17" spans="1:14" s="50" customFormat="1" ht="15" customHeight="1" x14ac:dyDescent="0.2">
      <c r="A17" s="271" t="s">
        <v>36</v>
      </c>
      <c r="B17" s="419" t="s">
        <v>182</v>
      </c>
      <c r="C17" s="279">
        <f t="shared" si="1"/>
        <v>1</v>
      </c>
      <c r="D17" s="275"/>
      <c r="E17" s="472">
        <f t="shared" si="2"/>
        <v>1</v>
      </c>
      <c r="F17" s="419"/>
      <c r="G17" s="275" t="s">
        <v>130</v>
      </c>
      <c r="H17" s="475"/>
      <c r="I17" s="275" t="s">
        <v>130</v>
      </c>
      <c r="J17" s="475"/>
      <c r="K17" s="275" t="s">
        <v>130</v>
      </c>
      <c r="L17" s="470"/>
      <c r="M17" s="511" t="s">
        <v>733</v>
      </c>
    </row>
    <row r="18" spans="1:14" s="50" customFormat="1" ht="15" customHeight="1" x14ac:dyDescent="0.2">
      <c r="A18" s="271" t="s">
        <v>37</v>
      </c>
      <c r="B18" s="419" t="s">
        <v>182</v>
      </c>
      <c r="C18" s="279">
        <f t="shared" si="1"/>
        <v>1</v>
      </c>
      <c r="D18" s="275"/>
      <c r="E18" s="472">
        <f t="shared" si="2"/>
        <v>1</v>
      </c>
      <c r="F18" s="419"/>
      <c r="G18" s="275" t="s">
        <v>130</v>
      </c>
      <c r="H18" s="475"/>
      <c r="I18" s="475" t="s">
        <v>130</v>
      </c>
      <c r="J18" s="475"/>
      <c r="K18" s="475" t="s">
        <v>130</v>
      </c>
      <c r="L18" s="470"/>
      <c r="M18" s="422" t="s">
        <v>696</v>
      </c>
      <c r="N18" s="156"/>
    </row>
    <row r="19" spans="1:14" s="50" customFormat="1" ht="15" customHeight="1" x14ac:dyDescent="0.2">
      <c r="A19" s="271" t="s">
        <v>38</v>
      </c>
      <c r="B19" s="419" t="s">
        <v>182</v>
      </c>
      <c r="C19" s="279">
        <f t="shared" si="1"/>
        <v>1</v>
      </c>
      <c r="D19" s="275"/>
      <c r="E19" s="472">
        <f t="shared" si="2"/>
        <v>1</v>
      </c>
      <c r="F19" s="419"/>
      <c r="G19" s="275" t="s">
        <v>130</v>
      </c>
      <c r="H19" s="475"/>
      <c r="I19" s="475" t="s">
        <v>130</v>
      </c>
      <c r="J19" s="475"/>
      <c r="K19" s="475" t="s">
        <v>130</v>
      </c>
      <c r="L19" s="470"/>
      <c r="M19" s="422" t="s">
        <v>439</v>
      </c>
      <c r="N19" s="156"/>
    </row>
    <row r="20" spans="1:14" s="50" customFormat="1" ht="15" customHeight="1" x14ac:dyDescent="0.2">
      <c r="A20" s="271" t="s">
        <v>39</v>
      </c>
      <c r="B20" s="419" t="s">
        <v>182</v>
      </c>
      <c r="C20" s="279">
        <f t="shared" si="1"/>
        <v>1</v>
      </c>
      <c r="D20" s="275"/>
      <c r="E20" s="472">
        <f>C20*(1-D20)</f>
        <v>1</v>
      </c>
      <c r="F20" s="419"/>
      <c r="G20" s="275" t="s">
        <v>130</v>
      </c>
      <c r="H20" s="475"/>
      <c r="I20" s="475" t="s">
        <v>130</v>
      </c>
      <c r="J20" s="475"/>
      <c r="K20" s="475" t="s">
        <v>130</v>
      </c>
      <c r="L20" s="470"/>
      <c r="M20" s="422" t="s">
        <v>661</v>
      </c>
      <c r="N20" s="156"/>
    </row>
    <row r="21" spans="1:14" s="50" customFormat="1" ht="15" customHeight="1" x14ac:dyDescent="0.2">
      <c r="A21" s="271" t="s">
        <v>40</v>
      </c>
      <c r="B21" s="419" t="s">
        <v>182</v>
      </c>
      <c r="C21" s="279">
        <f t="shared" si="1"/>
        <v>1</v>
      </c>
      <c r="D21" s="275"/>
      <c r="E21" s="472">
        <f t="shared" si="2"/>
        <v>1</v>
      </c>
      <c r="F21" s="419"/>
      <c r="G21" s="275" t="s">
        <v>130</v>
      </c>
      <c r="H21" s="475"/>
      <c r="I21" s="475" t="s">
        <v>130</v>
      </c>
      <c r="J21" s="475"/>
      <c r="K21" s="475" t="s">
        <v>130</v>
      </c>
      <c r="L21" s="470"/>
      <c r="M21" s="422" t="s">
        <v>516</v>
      </c>
      <c r="N21" s="156"/>
    </row>
    <row r="22" spans="1:14" s="50" customFormat="1" ht="15" customHeight="1" x14ac:dyDescent="0.2">
      <c r="A22" s="271" t="s">
        <v>41</v>
      </c>
      <c r="B22" s="419" t="s">
        <v>182</v>
      </c>
      <c r="C22" s="279">
        <f t="shared" si="1"/>
        <v>1</v>
      </c>
      <c r="D22" s="275"/>
      <c r="E22" s="472">
        <f t="shared" si="2"/>
        <v>1</v>
      </c>
      <c r="F22" s="419"/>
      <c r="G22" s="275" t="s">
        <v>130</v>
      </c>
      <c r="H22" s="475"/>
      <c r="I22" s="475" t="s">
        <v>130</v>
      </c>
      <c r="J22" s="475"/>
      <c r="K22" s="475" t="s">
        <v>130</v>
      </c>
      <c r="L22" s="470"/>
      <c r="M22" s="598" t="s">
        <v>711</v>
      </c>
      <c r="N22" s="156"/>
    </row>
    <row r="23" spans="1:14" s="50" customFormat="1" ht="15" customHeight="1" x14ac:dyDescent="0.2">
      <c r="A23" s="271" t="s">
        <v>42</v>
      </c>
      <c r="B23" s="419" t="s">
        <v>182</v>
      </c>
      <c r="C23" s="279">
        <f t="shared" si="1"/>
        <v>1</v>
      </c>
      <c r="D23" s="275"/>
      <c r="E23" s="472">
        <f t="shared" si="2"/>
        <v>1</v>
      </c>
      <c r="F23" s="419"/>
      <c r="G23" s="275" t="s">
        <v>130</v>
      </c>
      <c r="H23" s="475"/>
      <c r="I23" s="475" t="s">
        <v>130</v>
      </c>
      <c r="J23" s="475"/>
      <c r="K23" s="475" t="s">
        <v>130</v>
      </c>
      <c r="L23" s="470"/>
      <c r="M23" s="422" t="s">
        <v>429</v>
      </c>
      <c r="N23" s="156"/>
    </row>
    <row r="24" spans="1:14" s="50" customFormat="1" ht="15" customHeight="1" x14ac:dyDescent="0.2">
      <c r="A24" s="271" t="s">
        <v>43</v>
      </c>
      <c r="B24" s="419" t="s">
        <v>182</v>
      </c>
      <c r="C24" s="279">
        <f t="shared" si="1"/>
        <v>1</v>
      </c>
      <c r="D24" s="275"/>
      <c r="E24" s="472">
        <f t="shared" si="2"/>
        <v>1</v>
      </c>
      <c r="F24" s="419"/>
      <c r="G24" s="275" t="s">
        <v>130</v>
      </c>
      <c r="H24" s="475"/>
      <c r="I24" s="475" t="s">
        <v>130</v>
      </c>
      <c r="J24" s="475"/>
      <c r="K24" s="475" t="s">
        <v>130</v>
      </c>
      <c r="L24" s="470"/>
      <c r="M24" s="511" t="s">
        <v>430</v>
      </c>
      <c r="N24" s="156"/>
    </row>
    <row r="25" spans="1:14" s="50" customFormat="1" ht="15" customHeight="1" x14ac:dyDescent="0.2">
      <c r="A25" s="271" t="s">
        <v>44</v>
      </c>
      <c r="B25" s="419" t="s">
        <v>182</v>
      </c>
      <c r="C25" s="279">
        <f t="shared" si="1"/>
        <v>1</v>
      </c>
      <c r="D25" s="275"/>
      <c r="E25" s="472">
        <f t="shared" si="2"/>
        <v>1</v>
      </c>
      <c r="F25" s="419"/>
      <c r="G25" s="275" t="s">
        <v>130</v>
      </c>
      <c r="H25" s="475"/>
      <c r="I25" s="475" t="s">
        <v>130</v>
      </c>
      <c r="J25" s="475"/>
      <c r="K25" s="475" t="s">
        <v>130</v>
      </c>
      <c r="L25" s="470"/>
      <c r="M25" s="422" t="s">
        <v>721</v>
      </c>
      <c r="N25" s="156"/>
    </row>
    <row r="26" spans="1:14" s="50" customFormat="1" ht="15" customHeight="1" x14ac:dyDescent="0.2">
      <c r="A26" s="271" t="s">
        <v>45</v>
      </c>
      <c r="B26" s="419" t="s">
        <v>182</v>
      </c>
      <c r="C26" s="279">
        <f t="shared" si="1"/>
        <v>1</v>
      </c>
      <c r="D26" s="275"/>
      <c r="E26" s="472">
        <f t="shared" si="2"/>
        <v>1</v>
      </c>
      <c r="F26" s="419"/>
      <c r="G26" s="275" t="s">
        <v>130</v>
      </c>
      <c r="H26" s="475"/>
      <c r="I26" s="475" t="s">
        <v>130</v>
      </c>
      <c r="J26" s="475"/>
      <c r="K26" s="475" t="s">
        <v>130</v>
      </c>
      <c r="L26" s="470"/>
      <c r="M26" s="555" t="s">
        <v>734</v>
      </c>
      <c r="N26" s="156"/>
    </row>
    <row r="27" spans="1:14" s="50" customFormat="1" ht="15" customHeight="1" x14ac:dyDescent="0.2">
      <c r="A27" s="271" t="s">
        <v>46</v>
      </c>
      <c r="B27" s="419" t="s">
        <v>182</v>
      </c>
      <c r="C27" s="279">
        <f t="shared" si="1"/>
        <v>1</v>
      </c>
      <c r="D27" s="275"/>
      <c r="E27" s="472">
        <f t="shared" si="2"/>
        <v>1</v>
      </c>
      <c r="F27" s="419"/>
      <c r="G27" s="275" t="s">
        <v>130</v>
      </c>
      <c r="H27" s="475"/>
      <c r="I27" s="475" t="s">
        <v>130</v>
      </c>
      <c r="J27" s="475"/>
      <c r="K27" s="475" t="s">
        <v>130</v>
      </c>
      <c r="L27" s="470"/>
      <c r="M27" s="422" t="s">
        <v>730</v>
      </c>
      <c r="N27" s="156"/>
    </row>
    <row r="28" spans="1:14" x14ac:dyDescent="0.2">
      <c r="G28" s="45"/>
    </row>
    <row r="29" spans="1:14" x14ac:dyDescent="0.2">
      <c r="G29" s="45"/>
    </row>
    <row r="30" spans="1:14" x14ac:dyDescent="0.2">
      <c r="B30" s="47"/>
      <c r="C30" s="49"/>
      <c r="D30" s="47"/>
      <c r="E30" s="48"/>
      <c r="F30" s="47"/>
      <c r="G30" s="45"/>
      <c r="M30" s="47"/>
    </row>
    <row r="31" spans="1:14" x14ac:dyDescent="0.2">
      <c r="G31" s="45"/>
    </row>
    <row r="32" spans="1:14" x14ac:dyDescent="0.2">
      <c r="G32" s="45"/>
    </row>
    <row r="33" spans="7:7" x14ac:dyDescent="0.2">
      <c r="G33" s="45"/>
    </row>
    <row r="34" spans="7:7" x14ac:dyDescent="0.2">
      <c r="G34" s="45"/>
    </row>
    <row r="35" spans="7:7" x14ac:dyDescent="0.2">
      <c r="G35" s="45"/>
    </row>
    <row r="36" spans="7:7" x14ac:dyDescent="0.2">
      <c r="G36" s="45"/>
    </row>
    <row r="37" spans="7:7" ht="11.25" customHeight="1" x14ac:dyDescent="0.2">
      <c r="G37" s="45"/>
    </row>
    <row r="38" spans="7:7" x14ac:dyDescent="0.2">
      <c r="G38" s="45"/>
    </row>
    <row r="39" spans="7:7" x14ac:dyDescent="0.2">
      <c r="G39" s="45"/>
    </row>
    <row r="40" spans="7:7" x14ac:dyDescent="0.2">
      <c r="G40" s="45"/>
    </row>
    <row r="41" spans="7:7" x14ac:dyDescent="0.2">
      <c r="G41" s="45"/>
    </row>
    <row r="42" spans="7:7" x14ac:dyDescent="0.2">
      <c r="G42" s="45"/>
    </row>
    <row r="43" spans="7:7" x14ac:dyDescent="0.2">
      <c r="G43" s="45"/>
    </row>
    <row r="44" spans="7:7" x14ac:dyDescent="0.2">
      <c r="G44" s="45"/>
    </row>
    <row r="45" spans="7:7" x14ac:dyDescent="0.2">
      <c r="G45" s="45"/>
    </row>
    <row r="46" spans="7:7" x14ac:dyDescent="0.2">
      <c r="G46" s="45"/>
    </row>
    <row r="47" spans="7:7" x14ac:dyDescent="0.2">
      <c r="G47" s="45"/>
    </row>
    <row r="48" spans="7:7" x14ac:dyDescent="0.2">
      <c r="G48" s="45"/>
    </row>
    <row r="49" spans="7:7" x14ac:dyDescent="0.2">
      <c r="G49" s="45"/>
    </row>
  </sheetData>
  <autoFilter ref="A6:L27"/>
  <dataConsolidate/>
  <mergeCells count="13">
    <mergeCell ref="A1:M1"/>
    <mergeCell ref="A2:M2"/>
    <mergeCell ref="A3:A5"/>
    <mergeCell ref="C3:E3"/>
    <mergeCell ref="F3:F5"/>
    <mergeCell ref="G3:L3"/>
    <mergeCell ref="M3:M5"/>
    <mergeCell ref="C4:C5"/>
    <mergeCell ref="D4:D5"/>
    <mergeCell ref="E4:E5"/>
    <mergeCell ref="G4:H4"/>
    <mergeCell ref="I4:J4"/>
    <mergeCell ref="K4:L4"/>
  </mergeCells>
  <dataValidations count="3">
    <dataValidation type="list" allowBlank="1" showInputMessage="1" showErrorMessage="1" sqref="D7:D12 D14:D27">
      <formula1>"0,5"</formula1>
    </dataValidation>
    <dataValidation type="list" allowBlank="1" showInputMessage="1" showErrorMessage="1" sqref="B7:B12 B14:B27">
      <formula1>$B$4:$B$5</formula1>
    </dataValidation>
    <dataValidation type="list" allowBlank="1" showInputMessage="1" showErrorMessage="1" sqref="M16:M21 M8 M27 M23:M25 M10:M12 M14 B13:C13">
      <formula1>Выбор_3.1</formula1>
    </dataValidation>
  </dataValidations>
  <hyperlinks>
    <hyperlink ref="M16" r:id="rId1" display="http://kojgorodok.ru/finansyi/byudzhet-dlya-grazhdan/"/>
    <hyperlink ref="M7" r:id="rId2"/>
    <hyperlink ref="M8" r:id="rId3"/>
    <hyperlink ref="M9" r:id="rId4"/>
    <hyperlink ref="M10" r:id="rId5"/>
    <hyperlink ref="M11" r:id="rId6"/>
    <hyperlink ref="M14" r:id="rId7"/>
    <hyperlink ref="M15" r:id="rId8"/>
    <hyperlink ref="M18" r:id="rId9"/>
    <hyperlink ref="M19" r:id="rId10"/>
    <hyperlink ref="M21" r:id="rId11"/>
    <hyperlink ref="M22" r:id="rId12"/>
    <hyperlink ref="M23" r:id="rId13"/>
    <hyperlink ref="M25" r:id="rId14"/>
    <hyperlink ref="M27" r:id="rId15"/>
    <hyperlink ref="M12" display="http://finupr.govuktyl.ru/byudzhet-dlya-grazhdan/2024-god/342-informatsionnaya-broshyura-byudzhet-dlya-grazhdan-k-resheniyu-soveta-mo-vuktyl-rk-ot-12-12-2023-g-45-s-uchetom-vnesennykh-izmenenij-po-resheniyu-soveta-mo-vuktyl-rk-91-ot-04-12-2024-s-poyasnite"/>
    <hyperlink ref="M17" r:id="rId16"/>
    <hyperlink ref="M20" r:id="rId17"/>
    <hyperlink ref="M24" r:id="rId18"/>
    <hyperlink ref="M26" r:id="rId19"/>
  </hyperlinks>
  <pageMargins left="0.70866141732283472" right="0.70866141732283472" top="0.74803149606299213" bottom="0.74803149606299213" header="0.31496062992125984" footer="0.31496062992125984"/>
  <pageSetup paperSize="9" scale="58" fitToWidth="0" fitToHeight="3" orientation="landscape" r:id="rId20"/>
  <headerFooter>
    <oddFooter>&amp;A&amp;RСтраница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50"/>
  <sheetViews>
    <sheetView zoomScaleNormal="100" zoomScaleSheetLayoutView="100" workbookViewId="0">
      <selection sqref="A1:K1"/>
    </sheetView>
  </sheetViews>
  <sheetFormatPr defaultColWidth="8.85546875" defaultRowHeight="11.25" x14ac:dyDescent="0.2"/>
  <cols>
    <col min="1" max="1" width="19.42578125" style="38" customWidth="1"/>
    <col min="2" max="2" width="53.28515625" style="41" customWidth="1"/>
    <col min="3" max="3" width="6.28515625" style="44" customWidth="1"/>
    <col min="4" max="5" width="6.7109375" style="41" customWidth="1"/>
    <col min="6" max="6" width="6.7109375" style="43" customWidth="1"/>
    <col min="7" max="7" width="20.85546875" style="41" customWidth="1"/>
    <col min="8" max="8" width="14.140625" style="41" customWidth="1"/>
    <col min="9" max="9" width="17.5703125" style="40" customWidth="1"/>
    <col min="10" max="10" width="26.42578125" style="39" customWidth="1"/>
    <col min="11" max="11" width="8.140625" style="41" customWidth="1"/>
    <col min="12" max="16384" width="8.85546875" style="38"/>
  </cols>
  <sheetData>
    <row r="1" spans="1:16" ht="18" customHeight="1" x14ac:dyDescent="0.2">
      <c r="A1" s="687" t="str">
        <f>"Мониторинг бюджетных данных по вопросу "&amp;Методика!B189</f>
        <v>Мониторинг бюджетных данных по вопросу Опубликовано ли информационное сообщение для граждан о проведении публичных слушаний по Проекту бюджета?</v>
      </c>
      <c r="B1" s="687"/>
      <c r="C1" s="687"/>
      <c r="D1" s="687"/>
      <c r="E1" s="687"/>
      <c r="F1" s="687"/>
      <c r="G1" s="687"/>
      <c r="H1" s="687"/>
      <c r="I1" s="687"/>
      <c r="J1" s="687"/>
      <c r="K1" s="687"/>
    </row>
    <row r="2" spans="1:16" s="30" customFormat="1" ht="114" customHeight="1" x14ac:dyDescent="0.25">
      <c r="A2" s="690" t="str">
        <f>Методика!B190</f>
        <v>В целях проведения мониторинга бюджетных данных по данному вопросу публичными слушаниями признаются мероприятия, соответствующие требованиям статьи 25 Федерального закона от 21 июля 2014 г. № 212-ФЗ «Об основах общественного контроля в Российской Федерации».
Информационное сообщение о проведении публичных слушаний в обязательном порядке должно быть опубликовано на сайте (портале) организатора публичных слушаний. Публикация информационного сообщения в виде муниципального правового акта (решения, постановления, распоряжения, приказа) и текстовых редакторов, предназначенных для создания, просмотра и редактирования текстовых документов, не допускается. В случае, если указанное требование не выполняется (опубликован муниципальный правовой акт (решение, постановление, распоряжение, приказ), информационное сообщение отсутствует на сайте (портале) организатора публичных слушаний) открытость бюджетных данных по данному вопросу принимает значение 0 баллов.
В случае, если сайт (портал) организатора публичных слушаний и сайт (портал), где публикуются бюджетные данные, не совпадают, рекомендуется дополнительно сообщать о проведении публичных слушаний на сайте (портале) МО, предназначенном для публикации бюджетных данных. Если информация о проведении публичных слушаний отсутствует на сайте (портале) для публикации бюджетных данных, применяется понижающий коэффициент за затруднённый поиск.
В информационном сообщении организатора публичных слушаний в обязательном порядке должны быть указаны дата, время и место проведения публичных слушаний.
Для максимальной оценки бюджетных данных по данному вопросу в информационном сообщении о проведении публичных слушаний должна содержаться ссылка (адрес) на раздел (страницу) сайта (портала), где опубликован Проект бюджета и материалы к нему. Информационное сообщение о проведении публичных слушаний по проекту бюджета должно быть опубликовано не менее, чем за 7 календарных дней до дня проведения публичных слушаний.</v>
      </c>
      <c r="B2" s="690"/>
      <c r="C2" s="690"/>
      <c r="D2" s="690"/>
      <c r="E2" s="690"/>
      <c r="F2" s="690"/>
      <c r="G2" s="690"/>
      <c r="H2" s="690"/>
      <c r="I2" s="690"/>
      <c r="J2" s="690"/>
      <c r="K2" s="690"/>
    </row>
    <row r="3" spans="1:16" ht="44.25" customHeight="1" x14ac:dyDescent="0.2">
      <c r="A3" s="657" t="s">
        <v>95</v>
      </c>
      <c r="B3" s="90" t="str">
        <f>Методика!B189</f>
        <v>Опубликовано ли информационное сообщение для граждан о проведении публичных слушаний по Проекту бюджета?</v>
      </c>
      <c r="C3" s="670" t="s">
        <v>375</v>
      </c>
      <c r="D3" s="684"/>
      <c r="E3" s="684"/>
      <c r="F3" s="684"/>
      <c r="G3" s="664" t="s">
        <v>345</v>
      </c>
      <c r="H3" s="664" t="s">
        <v>186</v>
      </c>
      <c r="I3" s="696" t="s">
        <v>203</v>
      </c>
      <c r="J3" s="729"/>
      <c r="K3" s="657" t="s">
        <v>3</v>
      </c>
    </row>
    <row r="4" spans="1:16" s="50" customFormat="1" ht="49.5" customHeight="1" x14ac:dyDescent="0.2">
      <c r="A4" s="658"/>
      <c r="B4" s="60" t="str">
        <f>Методика!B191</f>
        <v xml:space="preserve">Да, опубликовано и содержит информацию о том, где можно ознакомиться с Проектом бюджета </v>
      </c>
      <c r="C4" s="724" t="s">
        <v>9</v>
      </c>
      <c r="D4" s="657" t="s">
        <v>204</v>
      </c>
      <c r="E4" s="657" t="s">
        <v>205</v>
      </c>
      <c r="F4" s="731" t="s">
        <v>8</v>
      </c>
      <c r="G4" s="665"/>
      <c r="H4" s="728"/>
      <c r="I4" s="114" t="s">
        <v>206</v>
      </c>
      <c r="J4" s="114" t="s">
        <v>207</v>
      </c>
      <c r="K4" s="658"/>
    </row>
    <row r="5" spans="1:16" s="50" customFormat="1" ht="24" customHeight="1" x14ac:dyDescent="0.2">
      <c r="A5" s="658"/>
      <c r="B5" s="60" t="str">
        <f>Методика!B192</f>
        <v>Да, опубликовано, но не содержит информацию о том, где можно ознакомиться с Проектом бюджета</v>
      </c>
      <c r="C5" s="730"/>
      <c r="D5" s="658"/>
      <c r="E5" s="658"/>
      <c r="F5" s="732"/>
      <c r="G5" s="665"/>
      <c r="H5" s="664" t="s">
        <v>88</v>
      </c>
      <c r="I5" s="664" t="s">
        <v>88</v>
      </c>
      <c r="J5" s="664" t="s">
        <v>88</v>
      </c>
      <c r="K5" s="658"/>
    </row>
    <row r="6" spans="1:16" s="50" customFormat="1" ht="15" customHeight="1" x14ac:dyDescent="0.2">
      <c r="A6" s="659"/>
      <c r="B6" s="60" t="str">
        <f>Методика!B193</f>
        <v>Нет, не опубликовано или не отвечает требованиям</v>
      </c>
      <c r="C6" s="725"/>
      <c r="D6" s="659"/>
      <c r="E6" s="659"/>
      <c r="F6" s="733"/>
      <c r="G6" s="666"/>
      <c r="H6" s="666"/>
      <c r="I6" s="666"/>
      <c r="J6" s="666"/>
      <c r="K6" s="658"/>
    </row>
    <row r="7" spans="1:16" s="50" customFormat="1" ht="21" hidden="1" x14ac:dyDescent="0.2">
      <c r="A7" s="307" t="s">
        <v>459</v>
      </c>
      <c r="B7" s="207"/>
      <c r="C7" s="308"/>
      <c r="D7" s="309"/>
      <c r="E7" s="309"/>
      <c r="F7" s="310"/>
      <c r="G7" s="311"/>
      <c r="H7" s="311"/>
      <c r="I7" s="312"/>
      <c r="J7" s="315"/>
      <c r="K7" s="432"/>
    </row>
    <row r="8" spans="1:16" s="50" customFormat="1" ht="15" customHeight="1" x14ac:dyDescent="0.2">
      <c r="A8" s="271" t="s">
        <v>27</v>
      </c>
      <c r="B8" s="419" t="s">
        <v>187</v>
      </c>
      <c r="C8" s="279">
        <f t="shared" ref="C8:C13" si="0">IF(B8=$B$4,2,IF(B8=$B$5,1,0))</f>
        <v>2</v>
      </c>
      <c r="D8" s="275"/>
      <c r="E8" s="275"/>
      <c r="F8" s="472">
        <f t="shared" ref="F8:F13" si="1">C8*(1-E8)*(1-D8)</f>
        <v>2</v>
      </c>
      <c r="G8" s="419"/>
      <c r="H8" s="614" t="s">
        <v>130</v>
      </c>
      <c r="I8" s="614" t="s">
        <v>130</v>
      </c>
      <c r="J8" s="614" t="s">
        <v>130</v>
      </c>
      <c r="K8" s="589" t="s">
        <v>664</v>
      </c>
    </row>
    <row r="9" spans="1:16" s="50" customFormat="1" ht="14.25" customHeight="1" x14ac:dyDescent="0.25">
      <c r="A9" s="271" t="s">
        <v>28</v>
      </c>
      <c r="B9" s="419" t="s">
        <v>187</v>
      </c>
      <c r="C9" s="279">
        <f t="shared" si="0"/>
        <v>2</v>
      </c>
      <c r="D9" s="275"/>
      <c r="E9" s="275"/>
      <c r="F9" s="472">
        <f t="shared" si="1"/>
        <v>2</v>
      </c>
      <c r="G9" s="419"/>
      <c r="H9" s="614" t="s">
        <v>130</v>
      </c>
      <c r="I9" s="614" t="s">
        <v>130</v>
      </c>
      <c r="J9" s="614" t="s">
        <v>130</v>
      </c>
      <c r="K9" s="511" t="s">
        <v>669</v>
      </c>
      <c r="L9" s="154"/>
      <c r="M9" s="214"/>
      <c r="N9" s="156"/>
    </row>
    <row r="10" spans="1:16" s="50" customFormat="1" ht="15" customHeight="1" x14ac:dyDescent="0.2">
      <c r="A10" s="271" t="s">
        <v>29</v>
      </c>
      <c r="B10" s="419" t="s">
        <v>187</v>
      </c>
      <c r="C10" s="279">
        <f t="shared" si="0"/>
        <v>2</v>
      </c>
      <c r="D10" s="275"/>
      <c r="E10" s="275"/>
      <c r="F10" s="472">
        <f t="shared" si="1"/>
        <v>2</v>
      </c>
      <c r="G10" s="419"/>
      <c r="H10" s="614" t="s">
        <v>130</v>
      </c>
      <c r="I10" s="614" t="s">
        <v>130</v>
      </c>
      <c r="J10" s="614" t="s">
        <v>130</v>
      </c>
      <c r="K10" s="511" t="s">
        <v>673</v>
      </c>
      <c r="P10" s="434"/>
    </row>
    <row r="11" spans="1:16" s="50" customFormat="1" ht="15" customHeight="1" x14ac:dyDescent="0.25">
      <c r="A11" s="271" t="s">
        <v>30</v>
      </c>
      <c r="B11" s="419" t="s">
        <v>187</v>
      </c>
      <c r="C11" s="279">
        <f t="shared" si="0"/>
        <v>2</v>
      </c>
      <c r="D11" s="275"/>
      <c r="E11" s="275"/>
      <c r="F11" s="472">
        <f t="shared" si="1"/>
        <v>2</v>
      </c>
      <c r="G11" s="419"/>
      <c r="H11" s="614" t="s">
        <v>130</v>
      </c>
      <c r="I11" s="614" t="s">
        <v>130</v>
      </c>
      <c r="J11" s="614" t="s">
        <v>130</v>
      </c>
      <c r="K11" s="511" t="s">
        <v>677</v>
      </c>
      <c r="L11" s="154"/>
      <c r="M11" s="156"/>
      <c r="P11" s="434"/>
    </row>
    <row r="12" spans="1:16" s="50" customFormat="1" ht="15" customHeight="1" x14ac:dyDescent="0.2">
      <c r="A12" s="271" t="s">
        <v>31</v>
      </c>
      <c r="B12" s="419" t="s">
        <v>187</v>
      </c>
      <c r="C12" s="279">
        <f t="shared" si="0"/>
        <v>2</v>
      </c>
      <c r="D12" s="275"/>
      <c r="E12" s="275"/>
      <c r="F12" s="472">
        <f t="shared" si="1"/>
        <v>2</v>
      </c>
      <c r="G12" s="419"/>
      <c r="H12" s="614" t="s">
        <v>130</v>
      </c>
      <c r="I12" s="614" t="s">
        <v>130</v>
      </c>
      <c r="J12" s="614" t="s">
        <v>130</v>
      </c>
      <c r="K12" s="511" t="s">
        <v>681</v>
      </c>
      <c r="M12" s="156"/>
    </row>
    <row r="13" spans="1:16" s="50" customFormat="1" ht="15" customHeight="1" x14ac:dyDescent="0.2">
      <c r="A13" s="271" t="s">
        <v>32</v>
      </c>
      <c r="B13" s="419" t="s">
        <v>187</v>
      </c>
      <c r="C13" s="279">
        <f t="shared" si="0"/>
        <v>2</v>
      </c>
      <c r="D13" s="275"/>
      <c r="E13" s="275"/>
      <c r="F13" s="472">
        <f t="shared" si="1"/>
        <v>2</v>
      </c>
      <c r="G13" s="419"/>
      <c r="H13" s="614" t="s">
        <v>130</v>
      </c>
      <c r="I13" s="614" t="s">
        <v>130</v>
      </c>
      <c r="J13" s="614" t="s">
        <v>130</v>
      </c>
      <c r="K13" s="511" t="s">
        <v>741</v>
      </c>
      <c r="L13" s="428"/>
      <c r="P13" s="433"/>
    </row>
    <row r="14" spans="1:16" s="50" customFormat="1" ht="15" hidden="1" customHeight="1" x14ac:dyDescent="0.2">
      <c r="A14" s="178" t="s">
        <v>26</v>
      </c>
      <c r="B14" s="112"/>
      <c r="C14" s="174"/>
      <c r="D14" s="173"/>
      <c r="E14" s="173"/>
      <c r="F14" s="6"/>
      <c r="G14" s="112"/>
      <c r="H14" s="167"/>
      <c r="I14" s="174"/>
      <c r="J14" s="178"/>
      <c r="K14" s="113"/>
      <c r="P14" s="433"/>
    </row>
    <row r="15" spans="1:16" s="50" customFormat="1" ht="15" customHeight="1" x14ac:dyDescent="0.2">
      <c r="A15" s="271" t="s">
        <v>33</v>
      </c>
      <c r="B15" s="419" t="s">
        <v>187</v>
      </c>
      <c r="C15" s="279">
        <f t="shared" ref="C15:C21" si="2">IF(B15=$B$4,2,IF(B15=$B$5,1,0))</f>
        <v>2</v>
      </c>
      <c r="D15" s="275"/>
      <c r="E15" s="275"/>
      <c r="F15" s="472">
        <f t="shared" ref="F15:F28" si="3">C15*(1-E15)*(1-D15)</f>
        <v>2</v>
      </c>
      <c r="G15" s="419"/>
      <c r="H15" s="614" t="s">
        <v>130</v>
      </c>
      <c r="I15" s="614" t="s">
        <v>130</v>
      </c>
      <c r="J15" s="614" t="s">
        <v>130</v>
      </c>
      <c r="K15" s="511" t="s">
        <v>231</v>
      </c>
    </row>
    <row r="16" spans="1:16" s="50" customFormat="1" ht="15" customHeight="1" x14ac:dyDescent="0.2">
      <c r="A16" s="271" t="s">
        <v>34</v>
      </c>
      <c r="B16" s="419" t="s">
        <v>187</v>
      </c>
      <c r="C16" s="279">
        <f t="shared" si="2"/>
        <v>2</v>
      </c>
      <c r="D16" s="275"/>
      <c r="E16" s="275"/>
      <c r="F16" s="472">
        <f t="shared" si="3"/>
        <v>2</v>
      </c>
      <c r="G16" s="419"/>
      <c r="H16" s="614" t="s">
        <v>130</v>
      </c>
      <c r="I16" s="614" t="s">
        <v>130</v>
      </c>
      <c r="J16" s="614" t="s">
        <v>130</v>
      </c>
      <c r="K16" s="511" t="s">
        <v>239</v>
      </c>
    </row>
    <row r="17" spans="1:15" s="50" customFormat="1" ht="15" customHeight="1" x14ac:dyDescent="0.25">
      <c r="A17" s="271" t="s">
        <v>35</v>
      </c>
      <c r="B17" s="419" t="s">
        <v>187</v>
      </c>
      <c r="C17" s="279">
        <f t="shared" si="2"/>
        <v>2</v>
      </c>
      <c r="D17" s="275"/>
      <c r="E17" s="275"/>
      <c r="F17" s="472">
        <f t="shared" si="3"/>
        <v>2</v>
      </c>
      <c r="G17" s="419"/>
      <c r="H17" s="614" t="s">
        <v>130</v>
      </c>
      <c r="I17" s="614" t="s">
        <v>130</v>
      </c>
      <c r="J17" s="614" t="s">
        <v>130</v>
      </c>
      <c r="K17" s="154" t="s">
        <v>688</v>
      </c>
      <c r="L17" s="418"/>
    </row>
    <row r="18" spans="1:15" s="50" customFormat="1" ht="15" customHeight="1" x14ac:dyDescent="0.25">
      <c r="A18" s="271" t="s">
        <v>36</v>
      </c>
      <c r="B18" s="419" t="s">
        <v>187</v>
      </c>
      <c r="C18" s="279">
        <f t="shared" si="2"/>
        <v>2</v>
      </c>
      <c r="D18" s="275"/>
      <c r="E18" s="275"/>
      <c r="F18" s="472">
        <f t="shared" si="3"/>
        <v>2</v>
      </c>
      <c r="G18" s="419"/>
      <c r="H18" s="614" t="s">
        <v>130</v>
      </c>
      <c r="I18" s="614" t="s">
        <v>130</v>
      </c>
      <c r="J18" s="614" t="s">
        <v>130</v>
      </c>
      <c r="K18" s="511" t="s">
        <v>692</v>
      </c>
      <c r="L18" s="216"/>
    </row>
    <row r="19" spans="1:15" s="50" customFormat="1" ht="15" customHeight="1" x14ac:dyDescent="0.2">
      <c r="A19" s="271" t="s">
        <v>37</v>
      </c>
      <c r="B19" s="419" t="s">
        <v>187</v>
      </c>
      <c r="C19" s="279">
        <f t="shared" si="2"/>
        <v>2</v>
      </c>
      <c r="D19" s="275"/>
      <c r="E19" s="275"/>
      <c r="F19" s="472">
        <f t="shared" si="3"/>
        <v>2</v>
      </c>
      <c r="G19" s="419"/>
      <c r="H19" s="614" t="s">
        <v>130</v>
      </c>
      <c r="I19" s="614" t="s">
        <v>130</v>
      </c>
      <c r="J19" s="614" t="s">
        <v>130</v>
      </c>
      <c r="K19" s="422" t="s">
        <v>695</v>
      </c>
      <c r="L19" s="156"/>
    </row>
    <row r="20" spans="1:15" s="50" customFormat="1" ht="15" customHeight="1" x14ac:dyDescent="0.25">
      <c r="A20" s="271" t="s">
        <v>38</v>
      </c>
      <c r="B20" s="419" t="s">
        <v>187</v>
      </c>
      <c r="C20" s="279">
        <f t="shared" si="2"/>
        <v>2</v>
      </c>
      <c r="D20" s="275"/>
      <c r="E20" s="275"/>
      <c r="F20" s="472">
        <f t="shared" si="3"/>
        <v>2</v>
      </c>
      <c r="G20" s="419"/>
      <c r="H20" s="614" t="s">
        <v>130</v>
      </c>
      <c r="I20" s="614" t="s">
        <v>130</v>
      </c>
      <c r="J20" s="614" t="s">
        <v>130</v>
      </c>
      <c r="K20" s="421" t="s">
        <v>699</v>
      </c>
      <c r="L20" s="156"/>
    </row>
    <row r="21" spans="1:15" s="50" customFormat="1" ht="15" customHeight="1" x14ac:dyDescent="0.2">
      <c r="A21" s="271" t="s">
        <v>39</v>
      </c>
      <c r="B21" s="419" t="s">
        <v>187</v>
      </c>
      <c r="C21" s="279">
        <f t="shared" si="2"/>
        <v>2</v>
      </c>
      <c r="D21" s="275"/>
      <c r="E21" s="275"/>
      <c r="F21" s="472">
        <f t="shared" si="3"/>
        <v>2</v>
      </c>
      <c r="G21" s="419"/>
      <c r="H21" s="614" t="s">
        <v>130</v>
      </c>
      <c r="I21" s="614" t="s">
        <v>130</v>
      </c>
      <c r="J21" s="614" t="s">
        <v>130</v>
      </c>
      <c r="K21" s="422" t="s">
        <v>703</v>
      </c>
      <c r="L21" s="156"/>
      <c r="O21" s="616"/>
    </row>
    <row r="22" spans="1:15" s="50" customFormat="1" ht="15" customHeight="1" x14ac:dyDescent="0.2">
      <c r="A22" s="271" t="s">
        <v>40</v>
      </c>
      <c r="B22" s="419" t="s">
        <v>187</v>
      </c>
      <c r="C22" s="279">
        <f>IF(B22=$B$4,2,IF(B22=$B$5,1,0))</f>
        <v>2</v>
      </c>
      <c r="D22" s="275"/>
      <c r="E22" s="275"/>
      <c r="F22" s="472">
        <f t="shared" si="3"/>
        <v>2</v>
      </c>
      <c r="G22" s="419"/>
      <c r="H22" s="614" t="s">
        <v>130</v>
      </c>
      <c r="I22" s="614" t="s">
        <v>130</v>
      </c>
      <c r="J22" s="614" t="s">
        <v>130</v>
      </c>
      <c r="K22" s="422" t="s">
        <v>706</v>
      </c>
      <c r="L22" s="156"/>
      <c r="O22" s="616"/>
    </row>
    <row r="23" spans="1:15" s="50" customFormat="1" ht="15" customHeight="1" x14ac:dyDescent="0.2">
      <c r="A23" s="271" t="s">
        <v>41</v>
      </c>
      <c r="B23" s="419" t="s">
        <v>187</v>
      </c>
      <c r="C23" s="279">
        <f t="shared" ref="C23:C28" si="4">IF(B23=$B$4,2,IF(B23=$B$5,1,0))</f>
        <v>2</v>
      </c>
      <c r="D23" s="275"/>
      <c r="E23" s="275"/>
      <c r="F23" s="472">
        <f t="shared" si="3"/>
        <v>2</v>
      </c>
      <c r="G23" s="419"/>
      <c r="H23" s="614" t="s">
        <v>130</v>
      </c>
      <c r="I23" s="614" t="s">
        <v>130</v>
      </c>
      <c r="J23" s="614" t="s">
        <v>130</v>
      </c>
      <c r="K23" s="422" t="s">
        <v>712</v>
      </c>
      <c r="L23" s="156"/>
    </row>
    <row r="24" spans="1:15" s="50" customFormat="1" ht="15" customHeight="1" x14ac:dyDescent="0.2">
      <c r="A24" s="271" t="s">
        <v>42</v>
      </c>
      <c r="B24" s="419" t="s">
        <v>187</v>
      </c>
      <c r="C24" s="279">
        <f t="shared" si="4"/>
        <v>2</v>
      </c>
      <c r="D24" s="275"/>
      <c r="E24" s="275"/>
      <c r="F24" s="472">
        <f t="shared" si="3"/>
        <v>2</v>
      </c>
      <c r="G24" s="419"/>
      <c r="H24" s="614" t="s">
        <v>130</v>
      </c>
      <c r="I24" s="614" t="s">
        <v>130</v>
      </c>
      <c r="J24" s="614" t="s">
        <v>130</v>
      </c>
      <c r="K24" s="422" t="s">
        <v>714</v>
      </c>
      <c r="L24" s="156"/>
    </row>
    <row r="25" spans="1:15" s="50" customFormat="1" ht="15" customHeight="1" x14ac:dyDescent="0.2">
      <c r="A25" s="271" t="s">
        <v>43</v>
      </c>
      <c r="B25" s="419" t="s">
        <v>187</v>
      </c>
      <c r="C25" s="279">
        <f t="shared" si="4"/>
        <v>2</v>
      </c>
      <c r="D25" s="275"/>
      <c r="E25" s="275"/>
      <c r="F25" s="472">
        <f t="shared" si="3"/>
        <v>2</v>
      </c>
      <c r="G25" s="419"/>
      <c r="H25" s="614" t="s">
        <v>130</v>
      </c>
      <c r="I25" s="614" t="s">
        <v>130</v>
      </c>
      <c r="J25" s="614" t="s">
        <v>130</v>
      </c>
      <c r="K25" s="422" t="s">
        <v>717</v>
      </c>
      <c r="L25" s="156"/>
      <c r="N25" s="433"/>
    </row>
    <row r="26" spans="1:15" s="50" customFormat="1" ht="15" customHeight="1" x14ac:dyDescent="0.25">
      <c r="A26" s="271" t="s">
        <v>44</v>
      </c>
      <c r="B26" s="419" t="s">
        <v>187</v>
      </c>
      <c r="C26" s="279">
        <f t="shared" si="4"/>
        <v>2</v>
      </c>
      <c r="D26" s="275"/>
      <c r="E26" s="275"/>
      <c r="F26" s="472">
        <f t="shared" si="3"/>
        <v>2</v>
      </c>
      <c r="G26" s="419"/>
      <c r="H26" s="614" t="s">
        <v>130</v>
      </c>
      <c r="I26" s="614" t="s">
        <v>130</v>
      </c>
      <c r="J26" s="614" t="s">
        <v>130</v>
      </c>
      <c r="K26" s="421" t="s">
        <v>332</v>
      </c>
      <c r="L26" s="156"/>
      <c r="N26" s="433"/>
    </row>
    <row r="27" spans="1:15" s="50" customFormat="1" ht="15" customHeight="1" x14ac:dyDescent="0.25">
      <c r="A27" s="271" t="s">
        <v>45</v>
      </c>
      <c r="B27" s="419" t="s">
        <v>187</v>
      </c>
      <c r="C27" s="279">
        <f t="shared" si="4"/>
        <v>2</v>
      </c>
      <c r="D27" s="275"/>
      <c r="E27" s="280">
        <v>0.5</v>
      </c>
      <c r="F27" s="472">
        <f t="shared" si="3"/>
        <v>1</v>
      </c>
      <c r="G27" s="494" t="s">
        <v>214</v>
      </c>
      <c r="H27" s="614" t="s">
        <v>130</v>
      </c>
      <c r="I27" s="614" t="s">
        <v>130</v>
      </c>
      <c r="J27" s="614" t="s">
        <v>130</v>
      </c>
      <c r="K27" s="422" t="s">
        <v>725</v>
      </c>
      <c r="L27" s="197"/>
    </row>
    <row r="28" spans="1:15" s="50" customFormat="1" ht="15" customHeight="1" x14ac:dyDescent="0.2">
      <c r="A28" s="271" t="s">
        <v>46</v>
      </c>
      <c r="B28" s="419" t="s">
        <v>187</v>
      </c>
      <c r="C28" s="279">
        <f t="shared" si="4"/>
        <v>2</v>
      </c>
      <c r="D28" s="275"/>
      <c r="E28" s="280"/>
      <c r="F28" s="472">
        <f t="shared" si="3"/>
        <v>2</v>
      </c>
      <c r="G28" s="494"/>
      <c r="H28" s="614" t="s">
        <v>130</v>
      </c>
      <c r="I28" s="614" t="s">
        <v>130</v>
      </c>
      <c r="J28" s="614" t="s">
        <v>130</v>
      </c>
      <c r="K28" s="511" t="s">
        <v>742</v>
      </c>
      <c r="L28" s="156"/>
    </row>
    <row r="29" spans="1:15" x14ac:dyDescent="0.2">
      <c r="I29" s="45"/>
    </row>
    <row r="30" spans="1:15" x14ac:dyDescent="0.2">
      <c r="I30" s="45"/>
    </row>
    <row r="31" spans="1:15" x14ac:dyDescent="0.2">
      <c r="B31" s="47"/>
      <c r="C31" s="49"/>
      <c r="D31" s="47"/>
      <c r="E31" s="47"/>
      <c r="F31" s="48"/>
      <c r="G31" s="47"/>
      <c r="H31" s="47"/>
      <c r="I31" s="45"/>
      <c r="K31" s="47"/>
    </row>
    <row r="32" spans="1:15" x14ac:dyDescent="0.2">
      <c r="I32" s="45"/>
    </row>
    <row r="33" spans="9:9" x14ac:dyDescent="0.2">
      <c r="I33" s="45"/>
    </row>
    <row r="34" spans="9:9" x14ac:dyDescent="0.2">
      <c r="I34" s="45"/>
    </row>
    <row r="35" spans="9:9" x14ac:dyDescent="0.2">
      <c r="I35" s="45"/>
    </row>
    <row r="36" spans="9:9" x14ac:dyDescent="0.2">
      <c r="I36" s="45"/>
    </row>
    <row r="37" spans="9:9" x14ac:dyDescent="0.2">
      <c r="I37" s="45"/>
    </row>
    <row r="38" spans="9:9" ht="11.25" customHeight="1" x14ac:dyDescent="0.2">
      <c r="I38" s="45"/>
    </row>
    <row r="39" spans="9:9" x14ac:dyDescent="0.2">
      <c r="I39" s="45"/>
    </row>
    <row r="40" spans="9:9" x14ac:dyDescent="0.2">
      <c r="I40" s="45"/>
    </row>
    <row r="41" spans="9:9" x14ac:dyDescent="0.2">
      <c r="I41" s="45"/>
    </row>
    <row r="42" spans="9:9" x14ac:dyDescent="0.2">
      <c r="I42" s="45"/>
    </row>
    <row r="43" spans="9:9" x14ac:dyDescent="0.2">
      <c r="I43" s="45"/>
    </row>
    <row r="44" spans="9:9" x14ac:dyDescent="0.2">
      <c r="I44" s="45"/>
    </row>
    <row r="45" spans="9:9" x14ac:dyDescent="0.2">
      <c r="I45" s="45"/>
    </row>
    <row r="46" spans="9:9" x14ac:dyDescent="0.2">
      <c r="I46" s="45"/>
    </row>
    <row r="47" spans="9:9" x14ac:dyDescent="0.2">
      <c r="I47" s="45"/>
    </row>
    <row r="48" spans="9:9" x14ac:dyDescent="0.2">
      <c r="I48" s="45"/>
    </row>
    <row r="49" spans="9:9" x14ac:dyDescent="0.2">
      <c r="I49" s="45"/>
    </row>
    <row r="50" spans="9:9" x14ac:dyDescent="0.2">
      <c r="I50" s="45"/>
    </row>
  </sheetData>
  <autoFilter ref="A7:J28"/>
  <dataConsolidate/>
  <mergeCells count="15">
    <mergeCell ref="A1:K1"/>
    <mergeCell ref="A2:K2"/>
    <mergeCell ref="A3:A6"/>
    <mergeCell ref="C3:F3"/>
    <mergeCell ref="G3:G6"/>
    <mergeCell ref="H3:H4"/>
    <mergeCell ref="I3:J3"/>
    <mergeCell ref="K3:K6"/>
    <mergeCell ref="C4:C6"/>
    <mergeCell ref="D4:D6"/>
    <mergeCell ref="E4:E6"/>
    <mergeCell ref="F4:F6"/>
    <mergeCell ref="H5:H6"/>
    <mergeCell ref="I5:I6"/>
    <mergeCell ref="J5:J6"/>
  </mergeCells>
  <dataValidations count="4">
    <dataValidation type="list" allowBlank="1" showInputMessage="1" showErrorMessage="1" sqref="D8:E13 D15:D28 E15:E26">
      <formula1>"0,5"</formula1>
    </dataValidation>
    <dataValidation type="list" allowBlank="1" showInputMessage="1" showErrorMessage="1" sqref="B8:B13 B15:B28">
      <formula1>$B$4:$B$6</formula1>
    </dataValidation>
    <dataValidation type="list" allowBlank="1" showInputMessage="1" showErrorMessage="1" sqref="B14:C14 K21:K25 K27:K28 L17 K9:K16 K18:K19">
      <formula1>Выбор_3.1</formula1>
    </dataValidation>
    <dataValidation type="list" allowBlank="1" showInputMessage="1" showErrorMessage="1" sqref="E27:E28">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K19" r:id="rId1"/>
    <hyperlink ref="K9" r:id="rId2"/>
    <hyperlink ref="K10" r:id="rId3"/>
    <hyperlink ref="K11" r:id="rId4"/>
    <hyperlink ref="K15" r:id="rId5"/>
    <hyperlink ref="K16" r:id="rId6"/>
    <hyperlink ref="K17" r:id="rId7"/>
    <hyperlink ref="K18" r:id="rId8"/>
    <hyperlink ref="K20" r:id="rId9"/>
    <hyperlink ref="K21" r:id="rId10"/>
    <hyperlink ref="K22" r:id="rId11"/>
    <hyperlink ref="K23" r:id="rId12"/>
    <hyperlink ref="K24" r:id="rId13"/>
    <hyperlink ref="K26" r:id="rId14"/>
    <hyperlink ref="K27" r:id="rId15"/>
    <hyperlink ref="K13" r:id="rId16"/>
    <hyperlink ref="K28" r:id="rId17"/>
  </hyperlinks>
  <pageMargins left="0.70866141732283472" right="0.70866141732283472" top="0.74803149606299213" bottom="0.74803149606299213" header="0.31496062992125984" footer="0.31496062992125984"/>
  <pageSetup paperSize="9" scale="58" fitToWidth="0" fitToHeight="3" orientation="landscape" r:id="rId18"/>
  <headerFooter>
    <oddFooter>&amp;A&amp;RСтраница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27"/>
  <sheetViews>
    <sheetView zoomScaleNormal="100" zoomScaleSheetLayoutView="80" workbookViewId="0">
      <selection sqref="A1:I1"/>
    </sheetView>
  </sheetViews>
  <sheetFormatPr defaultColWidth="8.85546875" defaultRowHeight="15" x14ac:dyDescent="0.25"/>
  <cols>
    <col min="1" max="1" width="20.5703125" style="3" customWidth="1"/>
    <col min="2" max="2" width="9.140625" style="28" customWidth="1"/>
    <col min="3" max="3" width="26.42578125" style="22" customWidth="1"/>
    <col min="4" max="4" width="51.7109375" style="3" customWidth="1"/>
    <col min="5" max="5" width="6.7109375" style="3" customWidth="1"/>
    <col min="6" max="6" width="8.140625" style="3" customWidth="1"/>
    <col min="7" max="7" width="10.28515625" style="3" customWidth="1"/>
    <col min="8" max="8" width="8.28515625" style="4" customWidth="1"/>
    <col min="9" max="9" width="54.7109375" style="2" customWidth="1"/>
    <col min="10" max="10" width="11.85546875" style="9" customWidth="1"/>
    <col min="11" max="16384" width="8.85546875" style="9"/>
  </cols>
  <sheetData>
    <row r="1" spans="1:10" s="1" customFormat="1" ht="18.75" customHeight="1" x14ac:dyDescent="0.2">
      <c r="A1" s="656" t="str">
        <f>"Мониторинг бюджетных данных по вопросу "&amp;Методика!B6</f>
        <v>Мониторинг бюджетных данных по вопросу Опубликован ли Бюджет в открытом доступе на сайте (портале) МО, предназначенном для публикации бюджетных данных?</v>
      </c>
      <c r="B1" s="656"/>
      <c r="C1" s="656"/>
      <c r="D1" s="656"/>
      <c r="E1" s="656"/>
      <c r="F1" s="656"/>
      <c r="G1" s="656"/>
      <c r="H1" s="656"/>
      <c r="I1" s="656"/>
    </row>
    <row r="2" spans="1:10" s="1" customFormat="1" ht="39.75" customHeight="1" x14ac:dyDescent="0.2">
      <c r="A2" s="663" t="str">
        <f>Методика!B7</f>
        <v>В целях составления рейтинга МО (далее – рейтинг) учитывается публикация Бюджета в полном объёме, включая текстовую часть и все приложения. В случае, если указанное требование не выполняется (опубликованы отдельные составляющие Бюджета),  открытость бюджетных данных по данному вопросу принимает значение 0 баллов.</v>
      </c>
      <c r="B2" s="663"/>
      <c r="C2" s="663"/>
      <c r="D2" s="663"/>
      <c r="E2" s="663"/>
      <c r="F2" s="663"/>
      <c r="G2" s="663"/>
      <c r="H2" s="663"/>
      <c r="I2" s="663"/>
    </row>
    <row r="3" spans="1:10" ht="54.75" customHeight="1" x14ac:dyDescent="0.25">
      <c r="A3" s="657" t="s">
        <v>86</v>
      </c>
      <c r="B3" s="664" t="s">
        <v>47</v>
      </c>
      <c r="C3" s="137" t="str">
        <f>Методика!B6</f>
        <v>Опубликован ли Бюджет в открытом доступе на сайте (портале) МО, предназначенном для публикации бюджетных данных?</v>
      </c>
      <c r="D3" s="657" t="s">
        <v>345</v>
      </c>
      <c r="E3" s="660" t="s">
        <v>343</v>
      </c>
      <c r="F3" s="661"/>
      <c r="G3" s="661"/>
      <c r="H3" s="662"/>
      <c r="I3" s="657" t="s">
        <v>3</v>
      </c>
    </row>
    <row r="4" spans="1:10" ht="29.25" customHeight="1" x14ac:dyDescent="0.25">
      <c r="A4" s="658"/>
      <c r="B4" s="665"/>
      <c r="C4" s="20" t="str">
        <f>Методика!$B$8</f>
        <v>Да, опубликован</v>
      </c>
      <c r="D4" s="658"/>
      <c r="E4" s="657" t="s">
        <v>9</v>
      </c>
      <c r="F4" s="657" t="s">
        <v>24</v>
      </c>
      <c r="G4" s="657" t="s">
        <v>19</v>
      </c>
      <c r="H4" s="667" t="s">
        <v>8</v>
      </c>
      <c r="I4" s="658"/>
    </row>
    <row r="5" spans="1:10" ht="29.25" customHeight="1" x14ac:dyDescent="0.25">
      <c r="A5" s="659"/>
      <c r="B5" s="666"/>
      <c r="C5" s="20" t="str">
        <f>Методика!$B$9</f>
        <v xml:space="preserve">Нет, не опубликован </v>
      </c>
      <c r="D5" s="659"/>
      <c r="E5" s="659"/>
      <c r="F5" s="659"/>
      <c r="G5" s="659"/>
      <c r="H5" s="668"/>
      <c r="I5" s="659"/>
    </row>
    <row r="6" spans="1:10" s="13" customFormat="1" ht="21.75" hidden="1" customHeight="1" x14ac:dyDescent="0.25">
      <c r="A6" s="331" t="s">
        <v>459</v>
      </c>
      <c r="B6" s="210"/>
      <c r="C6" s="7"/>
      <c r="D6" s="11"/>
      <c r="E6" s="11"/>
      <c r="F6" s="11"/>
      <c r="G6" s="11"/>
      <c r="H6" s="6"/>
      <c r="I6" s="5"/>
    </row>
    <row r="7" spans="1:10" s="18" customFormat="1" ht="15" customHeight="1" x14ac:dyDescent="0.25">
      <c r="A7" s="271" t="s">
        <v>27</v>
      </c>
      <c r="B7" s="275" t="s">
        <v>521</v>
      </c>
      <c r="C7" s="273" t="s">
        <v>48</v>
      </c>
      <c r="D7" s="273"/>
      <c r="E7" s="275">
        <f>IF(C7=$C$4,4,0)</f>
        <v>4</v>
      </c>
      <c r="F7" s="275"/>
      <c r="G7" s="275"/>
      <c r="H7" s="277">
        <f>E7*(1-F7)*(1-G7)</f>
        <v>4</v>
      </c>
      <c r="I7" s="476" t="s">
        <v>531</v>
      </c>
    </row>
    <row r="8" spans="1:10" s="19" customFormat="1" ht="14.25" customHeight="1" x14ac:dyDescent="0.25">
      <c r="A8" s="271" t="s">
        <v>28</v>
      </c>
      <c r="B8" s="275" t="s">
        <v>521</v>
      </c>
      <c r="C8" s="273" t="s">
        <v>48</v>
      </c>
      <c r="D8" s="505"/>
      <c r="E8" s="275">
        <f t="shared" ref="E8:E27" si="0">IF(C8=$C$4,4,0)</f>
        <v>4</v>
      </c>
      <c r="F8" s="275"/>
      <c r="G8" s="275"/>
      <c r="H8" s="277">
        <f>E8*(1-F8)*(1-G8)</f>
        <v>4</v>
      </c>
      <c r="I8" s="506" t="s">
        <v>532</v>
      </c>
      <c r="J8" s="176"/>
    </row>
    <row r="9" spans="1:10" s="19" customFormat="1" ht="15" customHeight="1" x14ac:dyDescent="0.25">
      <c r="A9" s="271" t="s">
        <v>29</v>
      </c>
      <c r="B9" s="275" t="s">
        <v>521</v>
      </c>
      <c r="C9" s="273" t="s">
        <v>48</v>
      </c>
      <c r="D9" s="273"/>
      <c r="E9" s="275">
        <f t="shared" si="0"/>
        <v>4</v>
      </c>
      <c r="F9" s="275"/>
      <c r="G9" s="275"/>
      <c r="H9" s="277">
        <f t="shared" ref="H9:H27" si="1">E9*(1-F9)*(1-G9)</f>
        <v>4</v>
      </c>
      <c r="I9" s="506" t="s">
        <v>535</v>
      </c>
      <c r="J9" s="190"/>
    </row>
    <row r="10" spans="1:10" s="77" customFormat="1" ht="15" customHeight="1" x14ac:dyDescent="0.25">
      <c r="A10" s="271" t="s">
        <v>30</v>
      </c>
      <c r="B10" s="275" t="s">
        <v>521</v>
      </c>
      <c r="C10" s="273" t="s">
        <v>48</v>
      </c>
      <c r="D10" s="276"/>
      <c r="E10" s="275">
        <f t="shared" si="0"/>
        <v>4</v>
      </c>
      <c r="F10" s="275"/>
      <c r="G10" s="275"/>
      <c r="H10" s="277">
        <f t="shared" si="1"/>
        <v>4</v>
      </c>
      <c r="I10" s="506" t="s">
        <v>450</v>
      </c>
      <c r="J10" s="188"/>
    </row>
    <row r="11" spans="1:10" s="10" customFormat="1" ht="15" customHeight="1" x14ac:dyDescent="0.25">
      <c r="A11" s="271" t="s">
        <v>31</v>
      </c>
      <c r="B11" s="275" t="s">
        <v>521</v>
      </c>
      <c r="C11" s="273" t="s">
        <v>48</v>
      </c>
      <c r="D11" s="276"/>
      <c r="E11" s="275">
        <f t="shared" si="0"/>
        <v>4</v>
      </c>
      <c r="F11" s="275"/>
      <c r="G11" s="275"/>
      <c r="H11" s="277">
        <f t="shared" si="1"/>
        <v>4</v>
      </c>
      <c r="I11" s="506" t="s">
        <v>536</v>
      </c>
      <c r="J11" s="223"/>
    </row>
    <row r="12" spans="1:10" s="75" customFormat="1" ht="15" customHeight="1" x14ac:dyDescent="0.25">
      <c r="A12" s="271" t="s">
        <v>32</v>
      </c>
      <c r="B12" s="275" t="s">
        <v>521</v>
      </c>
      <c r="C12" s="273" t="s">
        <v>48</v>
      </c>
      <c r="D12" s="273"/>
      <c r="E12" s="275">
        <f t="shared" si="0"/>
        <v>4</v>
      </c>
      <c r="F12" s="275"/>
      <c r="G12" s="275"/>
      <c r="H12" s="277">
        <f t="shared" si="1"/>
        <v>4</v>
      </c>
      <c r="I12" s="510" t="s">
        <v>537</v>
      </c>
      <c r="J12" s="186"/>
    </row>
    <row r="13" spans="1:10" s="13" customFormat="1" ht="15" hidden="1" customHeight="1" x14ac:dyDescent="0.25">
      <c r="A13" s="27" t="s">
        <v>26</v>
      </c>
      <c r="B13" s="14"/>
      <c r="C13" s="31"/>
      <c r="D13" s="15"/>
      <c r="E13" s="12"/>
      <c r="F13" s="12"/>
      <c r="G13" s="12"/>
      <c r="H13" s="12"/>
      <c r="I13" s="70"/>
    </row>
    <row r="14" spans="1:10" s="18" customFormat="1" ht="15" customHeight="1" x14ac:dyDescent="0.25">
      <c r="A14" s="271" t="s">
        <v>33</v>
      </c>
      <c r="B14" s="275" t="s">
        <v>521</v>
      </c>
      <c r="C14" s="273" t="s">
        <v>48</v>
      </c>
      <c r="D14" s="273"/>
      <c r="E14" s="275">
        <f t="shared" si="0"/>
        <v>4</v>
      </c>
      <c r="F14" s="275"/>
      <c r="G14" s="275"/>
      <c r="H14" s="277">
        <f t="shared" si="1"/>
        <v>4</v>
      </c>
      <c r="I14" s="506" t="s">
        <v>538</v>
      </c>
      <c r="J14" s="189"/>
    </row>
    <row r="15" spans="1:10" ht="15" customHeight="1" x14ac:dyDescent="0.25">
      <c r="A15" s="271" t="s">
        <v>34</v>
      </c>
      <c r="B15" s="275" t="s">
        <v>521</v>
      </c>
      <c r="C15" s="273" t="s">
        <v>48</v>
      </c>
      <c r="D15" s="273"/>
      <c r="E15" s="275">
        <f t="shared" si="0"/>
        <v>4</v>
      </c>
      <c r="F15" s="275"/>
      <c r="G15" s="275"/>
      <c r="H15" s="277">
        <f t="shared" si="1"/>
        <v>4</v>
      </c>
      <c r="I15" s="506" t="s">
        <v>234</v>
      </c>
      <c r="J15" s="197"/>
    </row>
    <row r="16" spans="1:10" ht="13.5" customHeight="1" x14ac:dyDescent="0.25">
      <c r="A16" s="271" t="s">
        <v>35</v>
      </c>
      <c r="B16" s="275" t="s">
        <v>521</v>
      </c>
      <c r="C16" s="273" t="s">
        <v>48</v>
      </c>
      <c r="D16" s="273"/>
      <c r="E16" s="275">
        <f t="shared" si="0"/>
        <v>4</v>
      </c>
      <c r="F16" s="275"/>
      <c r="G16" s="275"/>
      <c r="H16" s="277">
        <f t="shared" si="1"/>
        <v>4</v>
      </c>
      <c r="I16" s="506" t="s">
        <v>541</v>
      </c>
      <c r="J16" s="186"/>
    </row>
    <row r="17" spans="1:10" s="75" customFormat="1" ht="15" customHeight="1" x14ac:dyDescent="0.25">
      <c r="A17" s="271" t="s">
        <v>36</v>
      </c>
      <c r="B17" s="275" t="s">
        <v>521</v>
      </c>
      <c r="C17" s="273" t="s">
        <v>48</v>
      </c>
      <c r="D17" s="273"/>
      <c r="E17" s="275">
        <f t="shared" si="0"/>
        <v>4</v>
      </c>
      <c r="F17" s="275"/>
      <c r="G17" s="275"/>
      <c r="H17" s="277">
        <f t="shared" si="1"/>
        <v>4</v>
      </c>
      <c r="I17" s="476" t="s">
        <v>542</v>
      </c>
      <c r="J17" s="205"/>
    </row>
    <row r="18" spans="1:10" s="75" customFormat="1" ht="15" customHeight="1" x14ac:dyDescent="0.25">
      <c r="A18" s="271" t="s">
        <v>37</v>
      </c>
      <c r="B18" s="275" t="s">
        <v>521</v>
      </c>
      <c r="C18" s="273" t="s">
        <v>48</v>
      </c>
      <c r="D18" s="273" t="s">
        <v>544</v>
      </c>
      <c r="E18" s="275">
        <f t="shared" si="0"/>
        <v>4</v>
      </c>
      <c r="F18" s="275"/>
      <c r="G18" s="275"/>
      <c r="H18" s="277">
        <f t="shared" si="1"/>
        <v>4</v>
      </c>
      <c r="I18" s="506" t="s">
        <v>543</v>
      </c>
      <c r="J18" s="186"/>
    </row>
    <row r="19" spans="1:10" s="75" customFormat="1" ht="15" customHeight="1" x14ac:dyDescent="0.25">
      <c r="A19" s="271" t="s">
        <v>38</v>
      </c>
      <c r="B19" s="275" t="s">
        <v>521</v>
      </c>
      <c r="C19" s="273" t="s">
        <v>48</v>
      </c>
      <c r="D19" s="512"/>
      <c r="E19" s="275">
        <f t="shared" si="0"/>
        <v>4</v>
      </c>
      <c r="F19" s="275"/>
      <c r="G19" s="275"/>
      <c r="H19" s="277">
        <f t="shared" si="1"/>
        <v>4</v>
      </c>
      <c r="I19" s="506" t="s">
        <v>417</v>
      </c>
      <c r="J19" s="241"/>
    </row>
    <row r="20" spans="1:10" s="75" customFormat="1" ht="15" customHeight="1" x14ac:dyDescent="0.25">
      <c r="A20" s="271" t="s">
        <v>39</v>
      </c>
      <c r="B20" s="275" t="s">
        <v>521</v>
      </c>
      <c r="C20" s="273" t="s">
        <v>48</v>
      </c>
      <c r="D20" s="273"/>
      <c r="E20" s="275">
        <f t="shared" si="0"/>
        <v>4</v>
      </c>
      <c r="F20" s="275"/>
      <c r="G20" s="275"/>
      <c r="H20" s="277">
        <f t="shared" si="1"/>
        <v>4</v>
      </c>
      <c r="I20" s="506" t="s">
        <v>528</v>
      </c>
      <c r="J20" s="186"/>
    </row>
    <row r="21" spans="1:10" s="75" customFormat="1" ht="15" customHeight="1" x14ac:dyDescent="0.25">
      <c r="A21" s="271" t="s">
        <v>40</v>
      </c>
      <c r="B21" s="275" t="s">
        <v>521</v>
      </c>
      <c r="C21" s="273" t="s">
        <v>48</v>
      </c>
      <c r="D21" s="273"/>
      <c r="E21" s="275">
        <f t="shared" si="0"/>
        <v>4</v>
      </c>
      <c r="F21" s="275"/>
      <c r="G21" s="280"/>
      <c r="H21" s="277">
        <f t="shared" si="1"/>
        <v>4</v>
      </c>
      <c r="I21" s="506" t="s">
        <v>454</v>
      </c>
      <c r="J21" s="186"/>
    </row>
    <row r="22" spans="1:10" s="75" customFormat="1" ht="15" customHeight="1" x14ac:dyDescent="0.25">
      <c r="A22" s="271" t="s">
        <v>41</v>
      </c>
      <c r="B22" s="275" t="s">
        <v>521</v>
      </c>
      <c r="C22" s="273" t="s">
        <v>48</v>
      </c>
      <c r="D22" s="273" t="s">
        <v>418</v>
      </c>
      <c r="E22" s="275">
        <f t="shared" si="0"/>
        <v>4</v>
      </c>
      <c r="F22" s="275"/>
      <c r="G22" s="246">
        <v>0.5</v>
      </c>
      <c r="H22" s="277">
        <f t="shared" si="1"/>
        <v>2</v>
      </c>
      <c r="I22" s="506" t="s">
        <v>547</v>
      </c>
      <c r="J22" s="186"/>
    </row>
    <row r="23" spans="1:10" s="75" customFormat="1" ht="15" customHeight="1" x14ac:dyDescent="0.25">
      <c r="A23" s="250" t="s">
        <v>42</v>
      </c>
      <c r="B23" s="246" t="s">
        <v>521</v>
      </c>
      <c r="C23" s="244" t="s">
        <v>48</v>
      </c>
      <c r="D23" s="244" t="s">
        <v>418</v>
      </c>
      <c r="E23" s="246">
        <f t="shared" si="0"/>
        <v>4</v>
      </c>
      <c r="F23" s="246"/>
      <c r="G23" s="246">
        <v>0.5</v>
      </c>
      <c r="H23" s="513">
        <f t="shared" si="1"/>
        <v>2</v>
      </c>
      <c r="I23" s="421" t="s">
        <v>419</v>
      </c>
      <c r="J23" s="186"/>
    </row>
    <row r="24" spans="1:10" s="78" customFormat="1" ht="15" customHeight="1" x14ac:dyDescent="0.25">
      <c r="A24" s="250" t="s">
        <v>43</v>
      </c>
      <c r="B24" s="246" t="s">
        <v>521</v>
      </c>
      <c r="C24" s="244" t="s">
        <v>48</v>
      </c>
      <c r="D24" s="244"/>
      <c r="E24" s="246">
        <f t="shared" si="0"/>
        <v>4</v>
      </c>
      <c r="F24" s="246"/>
      <c r="G24" s="246"/>
      <c r="H24" s="513">
        <f t="shared" si="1"/>
        <v>4</v>
      </c>
      <c r="I24" s="518" t="s">
        <v>548</v>
      </c>
      <c r="J24" s="186"/>
    </row>
    <row r="25" spans="1:10" s="75" customFormat="1" ht="15" customHeight="1" x14ac:dyDescent="0.25">
      <c r="A25" s="271" t="s">
        <v>44</v>
      </c>
      <c r="B25" s="275" t="s">
        <v>521</v>
      </c>
      <c r="C25" s="273" t="s">
        <v>48</v>
      </c>
      <c r="D25" s="273"/>
      <c r="E25" s="275">
        <f t="shared" si="0"/>
        <v>4</v>
      </c>
      <c r="F25" s="275"/>
      <c r="G25" s="275"/>
      <c r="H25" s="277">
        <f t="shared" si="1"/>
        <v>4</v>
      </c>
      <c r="I25" s="476" t="s">
        <v>420</v>
      </c>
      <c r="J25" s="186"/>
    </row>
    <row r="26" spans="1:10" s="75" customFormat="1" ht="15" customHeight="1" x14ac:dyDescent="0.25">
      <c r="A26" s="271" t="s">
        <v>45</v>
      </c>
      <c r="B26" s="275" t="s">
        <v>521</v>
      </c>
      <c r="C26" s="273" t="s">
        <v>48</v>
      </c>
      <c r="D26" s="519"/>
      <c r="E26" s="275">
        <f t="shared" si="0"/>
        <v>4</v>
      </c>
      <c r="F26" s="275"/>
      <c r="G26" s="275"/>
      <c r="H26" s="277">
        <f t="shared" si="1"/>
        <v>4</v>
      </c>
      <c r="I26" s="506" t="s">
        <v>425</v>
      </c>
      <c r="J26" s="199"/>
    </row>
    <row r="27" spans="1:10" s="75" customFormat="1" ht="15" customHeight="1" x14ac:dyDescent="0.25">
      <c r="A27" s="271" t="s">
        <v>46</v>
      </c>
      <c r="B27" s="275" t="s">
        <v>521</v>
      </c>
      <c r="C27" s="273" t="s">
        <v>48</v>
      </c>
      <c r="D27" s="276"/>
      <c r="E27" s="275">
        <f t="shared" si="0"/>
        <v>4</v>
      </c>
      <c r="F27" s="275"/>
      <c r="G27" s="275"/>
      <c r="H27" s="277">
        <f t="shared" si="1"/>
        <v>4</v>
      </c>
      <c r="I27" s="506" t="s">
        <v>421</v>
      </c>
      <c r="J27" s="186"/>
    </row>
  </sheetData>
  <autoFilter ref="A6:I27"/>
  <mergeCells count="11">
    <mergeCell ref="A1:I1"/>
    <mergeCell ref="A3:A5"/>
    <mergeCell ref="D3:D5"/>
    <mergeCell ref="E3:H3"/>
    <mergeCell ref="A2:I2"/>
    <mergeCell ref="B3:B5"/>
    <mergeCell ref="I3:I5"/>
    <mergeCell ref="H4:H5"/>
    <mergeCell ref="G4:G5"/>
    <mergeCell ref="F4:F5"/>
    <mergeCell ref="E4:E5"/>
  </mergeCells>
  <dataValidations count="4">
    <dataValidation type="list" allowBlank="1" showInputMessage="1" showErrorMessage="1" sqref="G6">
      <formula1>"0,5"</formula1>
    </dataValidation>
    <dataValidation type="list" allowBlank="1" showInputMessage="1" showErrorMessage="1" sqref="C6:C12 C14:C27">
      <formula1>$C$4:$C$5</formula1>
    </dataValidation>
    <dataValidation type="list" allowBlank="1" showInputMessage="1" showErrorMessage="1" sqref="C13">
      <formula1>#REF!</formula1>
    </dataValidation>
    <dataValidation type="list" allowBlank="1" showInputMessage="1" showErrorMessage="1" sqref="F7:G12 F14:G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H6" r:id="rId1" display="http://beldepfin.ru/?page_id=4202"/>
    <hyperlink ref="I19" r:id="rId2"/>
    <hyperlink ref="I23" r:id="rId3"/>
    <hyperlink ref="I25" r:id="rId4"/>
    <hyperlink ref="I27" r:id="rId5"/>
    <hyperlink ref="I7" r:id="rId6"/>
    <hyperlink ref="I9" display="http://finupr.adminta.ru/index.php/byudzhet-mogo-inta/utrverzhdennyj-byudzhet/68-utverzhdennyj-byudzhet-2024-god/622-reshenie-soveta-mogo-inta-ot-14-dekabrya-2023-g-iv-27-8-o-byudzhete-munitsipalnogo-obrazovaniya-gorodskogo-okruga-inta-na-2024-god-i-plano"/>
    <hyperlink ref="I10" r:id="rId7"/>
    <hyperlink ref="I11" r:id="rId8"/>
    <hyperlink ref="I12" r:id="rId9"/>
    <hyperlink ref="I14" r:id="rId10"/>
    <hyperlink ref="I16" r:id="rId11"/>
    <hyperlink ref="I17" r:id="rId12"/>
    <hyperlink ref="I18" r:id="rId13"/>
    <hyperlink ref="I20" r:id="rId14"/>
    <hyperlink ref="I21" r:id="rId15"/>
    <hyperlink ref="I22" r:id="rId16"/>
    <hyperlink ref="I24" r:id="rId17"/>
    <hyperlink ref="I26" r:id="rId18"/>
  </hyperlinks>
  <pageMargins left="0.70866141732283472" right="0.70866141732283472" top="0.74803149606299213" bottom="0.74803149606299213" header="0.31496062992125984" footer="0.31496062992125984"/>
  <pageSetup paperSize="9" scale="73" orientation="landscape" r:id="rId19"/>
  <headerFooter>
    <oddFooter>&amp;C&amp;"Times New Roman,обычный"&amp;8Исходные данные и оценка показателя 1.1&amp;R&amp;8&amp;P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R38"/>
  <sheetViews>
    <sheetView zoomScaleNormal="100" zoomScaleSheetLayoutView="100" workbookViewId="0">
      <selection sqref="A1:M1"/>
    </sheetView>
  </sheetViews>
  <sheetFormatPr defaultColWidth="8.85546875" defaultRowHeight="11.25" x14ac:dyDescent="0.2"/>
  <cols>
    <col min="1" max="1" width="22" style="38" bestFit="1" customWidth="1"/>
    <col min="2" max="2" width="40.42578125" style="41" bestFit="1" customWidth="1"/>
    <col min="3" max="3" width="5" style="44" bestFit="1" customWidth="1"/>
    <col min="4" max="4" width="10.7109375" style="41" hidden="1" customWidth="1"/>
    <col min="5" max="5" width="5.5703125" style="43" bestFit="1" customWidth="1"/>
    <col min="6" max="6" width="21.7109375" style="41" bestFit="1" customWidth="1"/>
    <col min="7" max="7" width="7.85546875" style="41" bestFit="1" customWidth="1"/>
    <col min="8" max="8" width="41" style="38" hidden="1" customWidth="1"/>
    <col min="9" max="9" width="0" style="38" hidden="1" customWidth="1"/>
    <col min="10" max="10" width="10.7109375" style="38" hidden="1" customWidth="1"/>
    <col min="11" max="11" width="0" style="38" hidden="1" customWidth="1"/>
    <col min="12" max="12" width="15.85546875" style="38" hidden="1" customWidth="1"/>
    <col min="13" max="13" width="0" style="38" hidden="1" customWidth="1"/>
    <col min="14" max="16384" width="8.85546875" style="38"/>
  </cols>
  <sheetData>
    <row r="1" spans="1:18" ht="27" customHeight="1" x14ac:dyDescent="0.2">
      <c r="A1" s="687" t="str">
        <f>"Мониторинг сведений по вопросу "&amp;Методика!B194</f>
        <v>Мониторинг сведений по вопросу 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B1" s="687"/>
      <c r="C1" s="687"/>
      <c r="D1" s="687"/>
      <c r="E1" s="687"/>
      <c r="F1" s="687"/>
      <c r="G1" s="687"/>
      <c r="H1" s="687"/>
      <c r="I1" s="687"/>
      <c r="J1" s="687"/>
      <c r="K1" s="687"/>
      <c r="L1" s="687"/>
      <c r="M1" s="687"/>
      <c r="N1" s="365"/>
      <c r="O1" s="359"/>
      <c r="P1" s="359"/>
      <c r="Q1" s="359"/>
      <c r="R1" s="359"/>
    </row>
    <row r="2" spans="1:18" s="30" customFormat="1" ht="168.75" customHeight="1" x14ac:dyDescent="0.25">
      <c r="A2" s="734" t="str">
        <f>Методика!B195</f>
        <v>В целях проведения мониторинга сведений по данному вопросу учитывается информация о мероприятиях, которые проводятся в рамках Региональной программы повышения финансовой грамотности в Республике Коми на 2018 - 2030 годы, утверждённой Распоряжением Правительства Республики Коми от 27 сентября 2018 г. № 411-р.
В целях проведения мониторинга сведений по данному вопросу рассматриваются информационные сообщения о проведении мероприятий по повышению уровня финансовой грамотности населения, опубликованные на сайте (портале) МО, предназначенном для публикации бюджетных данных, и (или) в верифицированных сообществах социальных сетей МО. Если информационные сообщения на сайте (портале) или в верифицированных сообществах социальных сетей МО отсутствуют, открытость сведений по данному вопросу принимает значение 0 баллов. В случае размещения информационных сообщений об одном мероприятии по повышению уровня финансовой грамотности населения в нескольких источниках, в целях проведения мониторинга и составления рейтинга учитывается только одно информационное сообщение.
В информационном сообщении о проведении мероприятия в обязательном порядке должны быть указаны дата, время и формат его проведения, в случае очного формата указывается место проведения мероприятия.
Для максимальной оценки сведений по данному вопросу требуется публикация пяти и более информационных сообщений о проведении более пяти мероприятий по повышению уровня финансовой грамотности населения.
В целях проведения мониторинга сведений по данному вопросу рассматриваются только информационные сообщения о проведении мероприятия по повышению уровня финансовой грамотности населения, опубликованные не менее, чем за 5 календарных дней до дня его проведения.</v>
      </c>
      <c r="B2" s="735"/>
      <c r="C2" s="735"/>
      <c r="D2" s="735"/>
      <c r="E2" s="735"/>
      <c r="F2" s="735"/>
      <c r="G2" s="735"/>
      <c r="H2" s="735"/>
      <c r="I2" s="735"/>
      <c r="J2" s="735"/>
      <c r="K2" s="735"/>
      <c r="L2" s="735"/>
      <c r="M2" s="735"/>
    </row>
    <row r="3" spans="1:18" ht="42" x14ac:dyDescent="0.2">
      <c r="A3" s="736" t="s">
        <v>95</v>
      </c>
      <c r="B3" s="374" t="str">
        <f>Методика!B194</f>
        <v>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C3" s="738" t="s">
        <v>378</v>
      </c>
      <c r="D3" s="739"/>
      <c r="E3" s="739"/>
      <c r="F3" s="740" t="s">
        <v>341</v>
      </c>
      <c r="G3" s="741" t="s">
        <v>3</v>
      </c>
      <c r="H3" s="374" t="str">
        <f>$B$3</f>
        <v>Публикуются ли информационные сообщения для граждан о проведении МО во II полугодии отчётного года мероприятий по повышению уровня финансовой грамотности населения?</v>
      </c>
      <c r="I3" s="738" t="s">
        <v>378</v>
      </c>
      <c r="J3" s="739"/>
      <c r="K3" s="739"/>
      <c r="L3" s="740" t="s">
        <v>341</v>
      </c>
      <c r="M3" s="741" t="s">
        <v>3</v>
      </c>
    </row>
    <row r="4" spans="1:18" s="50" customFormat="1" ht="22.5" x14ac:dyDescent="0.2">
      <c r="A4" s="737"/>
      <c r="B4" s="375" t="str">
        <f>Методика!B197</f>
        <v>Да, опубликовано 5 и более информационных сообщений</v>
      </c>
      <c r="C4" s="742" t="s">
        <v>9</v>
      </c>
      <c r="D4" s="741" t="s">
        <v>379</v>
      </c>
      <c r="E4" s="743" t="s">
        <v>8</v>
      </c>
      <c r="F4" s="740"/>
      <c r="G4" s="741"/>
      <c r="H4" s="375" t="s">
        <v>282</v>
      </c>
      <c r="I4" s="742" t="s">
        <v>9</v>
      </c>
      <c r="J4" s="741" t="s">
        <v>379</v>
      </c>
      <c r="K4" s="743" t="s">
        <v>8</v>
      </c>
      <c r="L4" s="740"/>
      <c r="M4" s="741"/>
    </row>
    <row r="5" spans="1:18" s="50" customFormat="1" ht="22.5" x14ac:dyDescent="0.2">
      <c r="A5" s="737"/>
      <c r="B5" s="375" t="str">
        <f>Методика!B198</f>
        <v>Да, опубликовано менее 5 информационных сообщений</v>
      </c>
      <c r="C5" s="742"/>
      <c r="D5" s="741"/>
      <c r="E5" s="743"/>
      <c r="F5" s="740"/>
      <c r="G5" s="741"/>
      <c r="H5" s="375" t="s">
        <v>283</v>
      </c>
      <c r="I5" s="742"/>
      <c r="J5" s="741"/>
      <c r="K5" s="743"/>
      <c r="L5" s="740"/>
      <c r="M5" s="741"/>
    </row>
    <row r="6" spans="1:18" s="50" customFormat="1" x14ac:dyDescent="0.2">
      <c r="A6" s="737"/>
      <c r="B6" s="375" t="str">
        <f>Методика!B199</f>
        <v>Нет, не опубликовано или не отвечает требованиям</v>
      </c>
      <c r="C6" s="742"/>
      <c r="D6" s="741"/>
      <c r="E6" s="743"/>
      <c r="F6" s="740"/>
      <c r="G6" s="741"/>
      <c r="H6" s="375" t="s">
        <v>189</v>
      </c>
      <c r="I6" s="742"/>
      <c r="J6" s="741"/>
      <c r="K6" s="743"/>
      <c r="L6" s="740"/>
      <c r="M6" s="741"/>
    </row>
    <row r="7" spans="1:18" s="50" customFormat="1" ht="21" hidden="1" x14ac:dyDescent="0.2">
      <c r="A7" s="376" t="s">
        <v>459</v>
      </c>
      <c r="B7" s="377"/>
      <c r="C7" s="378"/>
      <c r="D7" s="379"/>
      <c r="E7" s="380"/>
      <c r="F7" s="381"/>
      <c r="G7" s="377"/>
      <c r="H7" s="377"/>
      <c r="I7" s="378"/>
      <c r="J7" s="379"/>
      <c r="K7" s="380"/>
      <c r="L7" s="381"/>
      <c r="M7" s="377"/>
    </row>
    <row r="8" spans="1:18" s="50" customFormat="1" ht="15" customHeight="1" x14ac:dyDescent="0.2">
      <c r="A8" s="617" t="s">
        <v>27</v>
      </c>
      <c r="B8" s="382" t="s">
        <v>282</v>
      </c>
      <c r="C8" s="383">
        <f>IF(B8=$B$6,0,IF(B8=$B$5,1,IF(B8=$B$4,2)))</f>
        <v>2</v>
      </c>
      <c r="D8" s="384"/>
      <c r="E8" s="385">
        <f>C8*(1-D8)</f>
        <v>2</v>
      </c>
      <c r="F8" s="399"/>
      <c r="G8" s="392" t="s">
        <v>664</v>
      </c>
      <c r="H8" s="382" t="s">
        <v>282</v>
      </c>
      <c r="I8" s="383">
        <v>2</v>
      </c>
      <c r="J8" s="384"/>
      <c r="K8" s="385">
        <v>2</v>
      </c>
      <c r="L8" s="399"/>
      <c r="M8" s="392" t="s">
        <v>383</v>
      </c>
    </row>
    <row r="9" spans="1:18" s="50" customFormat="1" ht="15" customHeight="1" x14ac:dyDescent="0.2">
      <c r="A9" s="617" t="s">
        <v>28</v>
      </c>
      <c r="B9" s="382" t="s">
        <v>282</v>
      </c>
      <c r="C9" s="383">
        <f t="shared" ref="C9:C28" si="0">IF(B9=$B$6,0,IF(B9=$B$5,1,IF(B9=$B$4,2)))</f>
        <v>2</v>
      </c>
      <c r="D9" s="384"/>
      <c r="E9" s="385">
        <f t="shared" ref="E9:E28" si="1">C9*(1-D9)</f>
        <v>2</v>
      </c>
      <c r="F9" s="424"/>
      <c r="G9" s="392" t="s">
        <v>667</v>
      </c>
      <c r="H9" s="382" t="s">
        <v>189</v>
      </c>
      <c r="I9" s="383">
        <v>0</v>
      </c>
      <c r="J9" s="384"/>
      <c r="K9" s="385">
        <v>0</v>
      </c>
      <c r="L9" s="424" t="s">
        <v>390</v>
      </c>
      <c r="M9" s="392"/>
    </row>
    <row r="10" spans="1:18" s="50" customFormat="1" ht="15" customHeight="1" x14ac:dyDescent="0.2">
      <c r="A10" s="617" t="s">
        <v>29</v>
      </c>
      <c r="B10" s="382" t="s">
        <v>282</v>
      </c>
      <c r="C10" s="383">
        <f t="shared" si="0"/>
        <v>2</v>
      </c>
      <c r="D10" s="384"/>
      <c r="E10" s="385">
        <f t="shared" si="1"/>
        <v>2</v>
      </c>
      <c r="F10" s="424"/>
      <c r="G10" s="592" t="s">
        <v>388</v>
      </c>
      <c r="H10" s="382" t="s">
        <v>283</v>
      </c>
      <c r="I10" s="383">
        <v>1</v>
      </c>
      <c r="J10" s="384"/>
      <c r="K10" s="385">
        <v>1</v>
      </c>
      <c r="L10" s="424"/>
      <c r="M10" s="592" t="s">
        <v>388</v>
      </c>
    </row>
    <row r="11" spans="1:18" s="50" customFormat="1" ht="14.25" customHeight="1" x14ac:dyDescent="0.2">
      <c r="A11" s="617" t="s">
        <v>30</v>
      </c>
      <c r="B11" s="382" t="s">
        <v>189</v>
      </c>
      <c r="C11" s="383">
        <f t="shared" si="0"/>
        <v>0</v>
      </c>
      <c r="D11" s="384"/>
      <c r="E11" s="385">
        <f t="shared" si="1"/>
        <v>0</v>
      </c>
      <c r="F11" s="624" t="s">
        <v>752</v>
      </c>
      <c r="G11" s="392" t="s">
        <v>678</v>
      </c>
      <c r="H11" s="382" t="s">
        <v>189</v>
      </c>
      <c r="I11" s="383">
        <v>0</v>
      </c>
      <c r="J11" s="384"/>
      <c r="K11" s="385">
        <v>0</v>
      </c>
      <c r="L11" s="424" t="s">
        <v>390</v>
      </c>
      <c r="M11" s="392" t="s">
        <v>132</v>
      </c>
    </row>
    <row r="12" spans="1:18" s="50" customFormat="1" ht="15" customHeight="1" x14ac:dyDescent="0.2">
      <c r="A12" s="617" t="s">
        <v>31</v>
      </c>
      <c r="B12" s="382" t="s">
        <v>282</v>
      </c>
      <c r="C12" s="383">
        <f t="shared" si="0"/>
        <v>2</v>
      </c>
      <c r="D12" s="384"/>
      <c r="E12" s="385">
        <f t="shared" si="1"/>
        <v>2</v>
      </c>
      <c r="F12" s="399"/>
      <c r="G12" s="392" t="s">
        <v>682</v>
      </c>
      <c r="H12" s="382" t="s">
        <v>283</v>
      </c>
      <c r="I12" s="383">
        <v>1</v>
      </c>
      <c r="J12" s="384"/>
      <c r="K12" s="385">
        <v>1</v>
      </c>
      <c r="L12" s="399"/>
      <c r="M12" s="392" t="s">
        <v>408</v>
      </c>
    </row>
    <row r="13" spans="1:18" s="50" customFormat="1" ht="16.5" customHeight="1" x14ac:dyDescent="0.2">
      <c r="A13" s="617" t="s">
        <v>32</v>
      </c>
      <c r="B13" s="382" t="s">
        <v>282</v>
      </c>
      <c r="C13" s="383">
        <f t="shared" si="0"/>
        <v>2</v>
      </c>
      <c r="D13" s="384"/>
      <c r="E13" s="385">
        <f>C13*(1-D13)</f>
        <v>2</v>
      </c>
      <c r="F13" s="399"/>
      <c r="G13" s="392" t="s">
        <v>684</v>
      </c>
      <c r="H13" s="382" t="s">
        <v>189</v>
      </c>
      <c r="I13" s="383">
        <v>0</v>
      </c>
      <c r="J13" s="384"/>
      <c r="K13" s="385">
        <v>0</v>
      </c>
      <c r="L13" s="399" t="s">
        <v>414</v>
      </c>
      <c r="M13" s="392" t="s">
        <v>405</v>
      </c>
    </row>
    <row r="14" spans="1:18" s="50" customFormat="1" ht="18" hidden="1" customHeight="1" x14ac:dyDescent="0.2">
      <c r="A14" s="393" t="s">
        <v>26</v>
      </c>
      <c r="B14" s="394"/>
      <c r="C14" s="394"/>
      <c r="D14" s="395"/>
      <c r="E14" s="396"/>
      <c r="F14" s="397"/>
      <c r="G14" s="398"/>
      <c r="H14" s="394"/>
      <c r="I14" s="394"/>
      <c r="J14" s="395"/>
      <c r="K14" s="396"/>
      <c r="L14" s="397"/>
      <c r="M14" s="398"/>
    </row>
    <row r="15" spans="1:18" s="50" customFormat="1" ht="15" customHeight="1" x14ac:dyDescent="0.2">
      <c r="A15" s="617" t="s">
        <v>33</v>
      </c>
      <c r="B15" s="382" t="s">
        <v>282</v>
      </c>
      <c r="C15" s="383">
        <f t="shared" si="0"/>
        <v>2</v>
      </c>
      <c r="D15" s="384"/>
      <c r="E15" s="385">
        <f t="shared" si="1"/>
        <v>2</v>
      </c>
      <c r="F15" s="430"/>
      <c r="G15" s="392" t="s">
        <v>685</v>
      </c>
      <c r="H15" s="382" t="s">
        <v>189</v>
      </c>
      <c r="I15" s="383">
        <v>0</v>
      </c>
      <c r="J15" s="384"/>
      <c r="K15" s="385">
        <v>0</v>
      </c>
      <c r="L15" s="430"/>
      <c r="M15" s="392" t="s">
        <v>411</v>
      </c>
    </row>
    <row r="16" spans="1:18" s="50" customFormat="1" ht="11.25" customHeight="1" x14ac:dyDescent="0.25">
      <c r="A16" s="617" t="s">
        <v>34</v>
      </c>
      <c r="B16" s="382" t="s">
        <v>282</v>
      </c>
      <c r="C16" s="383">
        <f t="shared" si="0"/>
        <v>2</v>
      </c>
      <c r="D16" s="384"/>
      <c r="E16" s="385">
        <f t="shared" si="1"/>
        <v>2</v>
      </c>
      <c r="F16" s="399"/>
      <c r="G16" s="400" t="s">
        <v>384</v>
      </c>
      <c r="H16" s="382" t="s">
        <v>282</v>
      </c>
      <c r="I16" s="383">
        <v>2</v>
      </c>
      <c r="J16" s="384"/>
      <c r="K16" s="385">
        <v>2</v>
      </c>
      <c r="L16" s="399"/>
      <c r="M16" s="400" t="s">
        <v>384</v>
      </c>
    </row>
    <row r="17" spans="1:14" s="50" customFormat="1" ht="15.75" customHeight="1" x14ac:dyDescent="0.2">
      <c r="A17" s="617" t="s">
        <v>35</v>
      </c>
      <c r="B17" s="382" t="s">
        <v>282</v>
      </c>
      <c r="C17" s="383">
        <f t="shared" si="0"/>
        <v>2</v>
      </c>
      <c r="D17" s="384"/>
      <c r="E17" s="385">
        <f t="shared" si="1"/>
        <v>2</v>
      </c>
      <c r="F17" s="399"/>
      <c r="G17" s="595" t="s">
        <v>689</v>
      </c>
      <c r="H17" s="382" t="s">
        <v>189</v>
      </c>
      <c r="I17" s="383">
        <v>0</v>
      </c>
      <c r="J17" s="384"/>
      <c r="K17" s="385">
        <v>0</v>
      </c>
      <c r="L17" s="399"/>
      <c r="M17" s="384" t="s">
        <v>132</v>
      </c>
    </row>
    <row r="18" spans="1:14" s="50" customFormat="1" ht="14.25" customHeight="1" x14ac:dyDescent="0.2">
      <c r="A18" s="617" t="s">
        <v>36</v>
      </c>
      <c r="B18" s="382" t="s">
        <v>282</v>
      </c>
      <c r="C18" s="383">
        <f t="shared" si="0"/>
        <v>2</v>
      </c>
      <c r="D18" s="384"/>
      <c r="E18" s="385">
        <f t="shared" si="1"/>
        <v>2</v>
      </c>
      <c r="F18" s="399"/>
      <c r="G18" s="392" t="s">
        <v>690</v>
      </c>
      <c r="H18" s="382" t="s">
        <v>283</v>
      </c>
      <c r="I18" s="383">
        <v>1</v>
      </c>
      <c r="J18" s="384"/>
      <c r="K18" s="385">
        <v>1</v>
      </c>
      <c r="L18" s="399"/>
      <c r="M18" s="392" t="s">
        <v>406</v>
      </c>
    </row>
    <row r="19" spans="1:14" s="50" customFormat="1" ht="15" customHeight="1" x14ac:dyDescent="0.2">
      <c r="A19" s="617" t="s">
        <v>37</v>
      </c>
      <c r="B19" s="382" t="s">
        <v>189</v>
      </c>
      <c r="C19" s="383">
        <f t="shared" si="0"/>
        <v>0</v>
      </c>
      <c r="D19" s="384"/>
      <c r="E19" s="385">
        <f t="shared" si="1"/>
        <v>0</v>
      </c>
      <c r="F19" s="399" t="s">
        <v>600</v>
      </c>
      <c r="G19" s="387" t="s">
        <v>693</v>
      </c>
      <c r="H19" s="388" t="s">
        <v>282</v>
      </c>
      <c r="I19" s="389">
        <v>2</v>
      </c>
      <c r="J19" s="390"/>
      <c r="K19" s="391">
        <v>2</v>
      </c>
      <c r="L19" s="386"/>
      <c r="M19" s="387" t="s">
        <v>385</v>
      </c>
      <c r="N19" s="156"/>
    </row>
    <row r="20" spans="1:14" s="50" customFormat="1" ht="15" customHeight="1" x14ac:dyDescent="0.2">
      <c r="A20" s="617" t="s">
        <v>38</v>
      </c>
      <c r="B20" s="382" t="s">
        <v>282</v>
      </c>
      <c r="C20" s="383">
        <f t="shared" si="0"/>
        <v>2</v>
      </c>
      <c r="D20" s="384"/>
      <c r="E20" s="385">
        <f t="shared" si="1"/>
        <v>2</v>
      </c>
      <c r="F20" s="430"/>
      <c r="G20" s="387" t="s">
        <v>697</v>
      </c>
      <c r="H20" s="388" t="s">
        <v>189</v>
      </c>
      <c r="I20" s="389">
        <v>0</v>
      </c>
      <c r="J20" s="390"/>
      <c r="K20" s="391">
        <v>0</v>
      </c>
      <c r="L20" s="591" t="s">
        <v>414</v>
      </c>
      <c r="M20" s="387" t="s">
        <v>409</v>
      </c>
      <c r="N20" s="156"/>
    </row>
    <row r="21" spans="1:14" s="50" customFormat="1" ht="15" customHeight="1" x14ac:dyDescent="0.25">
      <c r="A21" s="617" t="s">
        <v>39</v>
      </c>
      <c r="B21" s="382" t="s">
        <v>282</v>
      </c>
      <c r="C21" s="383">
        <f t="shared" si="0"/>
        <v>2</v>
      </c>
      <c r="D21" s="384"/>
      <c r="E21" s="385">
        <f t="shared" si="1"/>
        <v>2</v>
      </c>
      <c r="F21" s="399"/>
      <c r="G21" s="602" t="s">
        <v>701</v>
      </c>
      <c r="H21" s="388" t="s">
        <v>189</v>
      </c>
      <c r="I21" s="389">
        <v>0</v>
      </c>
      <c r="J21" s="390"/>
      <c r="K21" s="391">
        <v>0</v>
      </c>
      <c r="L21" s="386" t="s">
        <v>415</v>
      </c>
      <c r="M21" s="602" t="s">
        <v>387</v>
      </c>
      <c r="N21" s="156"/>
    </row>
    <row r="22" spans="1:14" s="50" customFormat="1" ht="15" customHeight="1" x14ac:dyDescent="0.2">
      <c r="A22" s="617" t="s">
        <v>40</v>
      </c>
      <c r="B22" s="382" t="s">
        <v>282</v>
      </c>
      <c r="C22" s="383">
        <f t="shared" si="0"/>
        <v>2</v>
      </c>
      <c r="D22" s="384"/>
      <c r="E22" s="385">
        <f t="shared" si="1"/>
        <v>2</v>
      </c>
      <c r="F22" s="399"/>
      <c r="G22" s="604" t="s">
        <v>707</v>
      </c>
      <c r="H22" s="388" t="s">
        <v>282</v>
      </c>
      <c r="I22" s="389">
        <v>2</v>
      </c>
      <c r="J22" s="390"/>
      <c r="K22" s="391">
        <v>2</v>
      </c>
      <c r="L22" s="386"/>
      <c r="M22" s="605" t="s">
        <v>403</v>
      </c>
      <c r="N22" s="156"/>
    </row>
    <row r="23" spans="1:14" s="50" customFormat="1" ht="14.25" customHeight="1" x14ac:dyDescent="0.2">
      <c r="A23" s="617" t="s">
        <v>41</v>
      </c>
      <c r="B23" s="382" t="s">
        <v>282</v>
      </c>
      <c r="C23" s="383">
        <f t="shared" si="0"/>
        <v>2</v>
      </c>
      <c r="D23" s="384"/>
      <c r="E23" s="385">
        <f t="shared" si="1"/>
        <v>2</v>
      </c>
      <c r="F23" s="399"/>
      <c r="G23" s="387" t="s">
        <v>709</v>
      </c>
      <c r="H23" s="388" t="s">
        <v>282</v>
      </c>
      <c r="I23" s="389">
        <v>2</v>
      </c>
      <c r="J23" s="390"/>
      <c r="K23" s="391">
        <v>2</v>
      </c>
      <c r="L23" s="386"/>
      <c r="M23" s="387" t="s">
        <v>389</v>
      </c>
      <c r="N23" s="156"/>
    </row>
    <row r="24" spans="1:14" s="50" customFormat="1" ht="15" customHeight="1" x14ac:dyDescent="0.2">
      <c r="A24" s="617" t="s">
        <v>42</v>
      </c>
      <c r="B24" s="382" t="s">
        <v>189</v>
      </c>
      <c r="C24" s="383">
        <f t="shared" si="0"/>
        <v>0</v>
      </c>
      <c r="D24" s="384"/>
      <c r="E24" s="385">
        <f t="shared" si="1"/>
        <v>0</v>
      </c>
      <c r="F24" s="621" t="s">
        <v>748</v>
      </c>
      <c r="G24" s="387" t="s">
        <v>713</v>
      </c>
      <c r="H24" s="388" t="s">
        <v>189</v>
      </c>
      <c r="I24" s="389">
        <v>0</v>
      </c>
      <c r="J24" s="390"/>
      <c r="K24" s="391">
        <v>0</v>
      </c>
      <c r="L24" s="386"/>
      <c r="M24" s="387" t="s">
        <v>402</v>
      </c>
      <c r="N24" s="156"/>
    </row>
    <row r="25" spans="1:14" s="50" customFormat="1" ht="13.5" customHeight="1" x14ac:dyDescent="0.25">
      <c r="A25" s="617" t="s">
        <v>43</v>
      </c>
      <c r="B25" s="382" t="s">
        <v>282</v>
      </c>
      <c r="C25" s="383">
        <f t="shared" si="0"/>
        <v>2</v>
      </c>
      <c r="D25" s="622"/>
      <c r="E25" s="385">
        <f t="shared" si="1"/>
        <v>2</v>
      </c>
      <c r="F25" s="399"/>
      <c r="G25" s="607" t="s">
        <v>715</v>
      </c>
      <c r="H25" s="388" t="s">
        <v>283</v>
      </c>
      <c r="I25" s="389">
        <v>1</v>
      </c>
      <c r="J25" s="608"/>
      <c r="K25" s="391">
        <v>1</v>
      </c>
      <c r="L25" s="386"/>
      <c r="M25" s="607" t="s">
        <v>395</v>
      </c>
      <c r="N25" s="156"/>
    </row>
    <row r="26" spans="1:14" s="50" customFormat="1" ht="15.75" customHeight="1" x14ac:dyDescent="0.2">
      <c r="A26" s="617" t="s">
        <v>44</v>
      </c>
      <c r="B26" s="382" t="s">
        <v>282</v>
      </c>
      <c r="C26" s="383">
        <f t="shared" si="0"/>
        <v>2</v>
      </c>
      <c r="D26" s="384"/>
      <c r="E26" s="385">
        <f t="shared" si="1"/>
        <v>2</v>
      </c>
      <c r="F26" s="430"/>
      <c r="G26" s="387" t="s">
        <v>719</v>
      </c>
      <c r="H26" s="388" t="s">
        <v>189</v>
      </c>
      <c r="I26" s="389">
        <v>0</v>
      </c>
      <c r="J26" s="390"/>
      <c r="K26" s="391">
        <v>0</v>
      </c>
      <c r="L26" s="591" t="s">
        <v>414</v>
      </c>
      <c r="M26" s="387" t="s">
        <v>400</v>
      </c>
      <c r="N26" s="156"/>
    </row>
    <row r="27" spans="1:14" s="50" customFormat="1" ht="15" customHeight="1" x14ac:dyDescent="0.25">
      <c r="A27" s="617" t="s">
        <v>45</v>
      </c>
      <c r="B27" s="382" t="s">
        <v>282</v>
      </c>
      <c r="C27" s="383">
        <f t="shared" si="0"/>
        <v>2</v>
      </c>
      <c r="D27" s="384"/>
      <c r="E27" s="385">
        <f t="shared" si="1"/>
        <v>2</v>
      </c>
      <c r="F27" s="399"/>
      <c r="G27" s="607" t="s">
        <v>726</v>
      </c>
      <c r="H27" s="388" t="s">
        <v>283</v>
      </c>
      <c r="I27" s="389">
        <v>1</v>
      </c>
      <c r="J27" s="390"/>
      <c r="K27" s="391">
        <v>1</v>
      </c>
      <c r="L27" s="386"/>
      <c r="M27" s="607" t="s">
        <v>397</v>
      </c>
      <c r="N27" s="156"/>
    </row>
    <row r="28" spans="1:14" s="50" customFormat="1" ht="15" customHeight="1" x14ac:dyDescent="0.2">
      <c r="A28" s="617" t="s">
        <v>46</v>
      </c>
      <c r="B28" s="382" t="s">
        <v>283</v>
      </c>
      <c r="C28" s="383">
        <f t="shared" si="0"/>
        <v>1</v>
      </c>
      <c r="D28" s="384"/>
      <c r="E28" s="385">
        <f t="shared" si="1"/>
        <v>1</v>
      </c>
      <c r="F28" s="430"/>
      <c r="G28" s="387" t="s">
        <v>728</v>
      </c>
      <c r="H28" s="388" t="s">
        <v>282</v>
      </c>
      <c r="I28" s="389">
        <v>2</v>
      </c>
      <c r="J28" s="390"/>
      <c r="K28" s="391">
        <v>2</v>
      </c>
      <c r="L28" s="591"/>
      <c r="M28" s="387" t="s">
        <v>398</v>
      </c>
      <c r="N28" s="156"/>
    </row>
    <row r="29" spans="1:14" x14ac:dyDescent="0.2">
      <c r="M29" s="351"/>
    </row>
    <row r="30" spans="1:14" x14ac:dyDescent="0.2">
      <c r="M30" s="156"/>
    </row>
    <row r="31" spans="1:14" x14ac:dyDescent="0.2">
      <c r="B31" s="47"/>
      <c r="C31" s="49"/>
      <c r="D31" s="47"/>
      <c r="E31" s="48"/>
      <c r="F31" s="47"/>
      <c r="G31" s="47"/>
      <c r="M31" s="156"/>
    </row>
    <row r="38" ht="11.25" customHeight="1" x14ac:dyDescent="0.2"/>
  </sheetData>
  <autoFilter ref="A7:F28"/>
  <dataConsolidate/>
  <mergeCells count="15">
    <mergeCell ref="A2:M2"/>
    <mergeCell ref="A1:M1"/>
    <mergeCell ref="A3:A6"/>
    <mergeCell ref="C3:E3"/>
    <mergeCell ref="F3:F6"/>
    <mergeCell ref="G3:G6"/>
    <mergeCell ref="C4:C6"/>
    <mergeCell ref="D4:D6"/>
    <mergeCell ref="E4:E6"/>
    <mergeCell ref="I3:K3"/>
    <mergeCell ref="L3:L6"/>
    <mergeCell ref="M3:M6"/>
    <mergeCell ref="I4:I6"/>
    <mergeCell ref="J4:J6"/>
    <mergeCell ref="K4:K6"/>
  </mergeCells>
  <dataValidations count="4">
    <dataValidation type="list" allowBlank="1" showInputMessage="1" showErrorMessage="1" sqref="D8:D13 D15:D24 D26:D28 J8:J13 J15:J24 J26:J28">
      <formula1>"0,5"</formula1>
    </dataValidation>
    <dataValidation type="list" allowBlank="1" showInputMessage="1" showErrorMessage="1" sqref="B8:B13 B15:B28 H8:H13 H15:H28">
      <formula1>$B$4:$B$6</formula1>
    </dataValidation>
    <dataValidation type="list" allowBlank="1" showInputMessage="1" showErrorMessage="1" sqref="H14:I14 M23:M24 M26 M28 B14:C14 M18:M20 M8:M9 M11:M15 G23:G24 G26 G28 G18:G20 G8:G9 G11:G15">
      <formula1>Выбор_3.1</formula1>
    </dataValidation>
    <dataValidation type="list" allowBlank="1" showInputMessage="1" showErrorMessage="1" sqref="D25 J25">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M8" r:id="rId1"/>
    <hyperlink ref="M16" r:id="rId2"/>
    <hyperlink ref="M19" r:id="rId3"/>
    <hyperlink ref="M21" r:id="rId4"/>
    <hyperlink ref="M10" r:id="rId5"/>
    <hyperlink ref="M23" r:id="rId6"/>
    <hyperlink ref="M25" r:id="rId7"/>
    <hyperlink ref="M27" r:id="rId8" display="http://xn----ttbdejohge1g.xn--p1ai/city/byudzhet-rayona/informatsionnye-soobshcheniya-o-finansovoy-gramotnosti/_x000a_"/>
    <hyperlink ref="M22" r:id="rId9"/>
    <hyperlink ref="M24" r:id="rId10"/>
    <hyperlink ref="G19" r:id="rId11"/>
    <hyperlink ref="G25" r:id="rId12" display="http://udora.info/finansovaya-gramotnost"/>
    <hyperlink ref="G9" r:id="rId13"/>
    <hyperlink ref="G10" r:id="rId14"/>
    <hyperlink ref="G11" r:id="rId15"/>
    <hyperlink ref="G13" r:id="rId16"/>
    <hyperlink ref="G15" r:id="rId17"/>
    <hyperlink ref="G16" r:id="rId18"/>
    <hyperlink ref="G17" r:id="rId19"/>
    <hyperlink ref="G18" r:id="rId20"/>
    <hyperlink ref="G20" r:id="rId21"/>
    <hyperlink ref="G21" r:id="rId22"/>
    <hyperlink ref="G23" r:id="rId23" display="https://sysola-r11.gosweb.gosuslugi.ru/ofitsialno/statistika/byudzhet/finansovaya-gramotnost/_x000a_"/>
    <hyperlink ref="G24" r:id="rId24"/>
    <hyperlink ref="G26" r:id="rId25"/>
    <hyperlink ref="G27" r:id="rId26"/>
    <hyperlink ref="G28" r:id="rId27"/>
  </hyperlinks>
  <pageMargins left="0.70866141732283472" right="0.70866141732283472" top="0.74803149606299213" bottom="0.74803149606299213" header="0.31496062992125984" footer="0.31496062992125984"/>
  <pageSetup paperSize="9" scale="58" fitToWidth="0" fitToHeight="3" orientation="landscape" r:id="rId28"/>
  <headerFooter>
    <oddFooter>&amp;A&amp;RСтраница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P49"/>
  <sheetViews>
    <sheetView zoomScaleNormal="100" zoomScaleSheetLayoutView="100" workbookViewId="0">
      <selection sqref="A1:M1"/>
    </sheetView>
  </sheetViews>
  <sheetFormatPr defaultColWidth="8.85546875" defaultRowHeight="11.25" x14ac:dyDescent="0.2"/>
  <cols>
    <col min="1" max="1" width="19.42578125" style="38" customWidth="1"/>
    <col min="2" max="2" width="40.28515625" style="41" customWidth="1"/>
    <col min="3" max="4" width="6.28515625" style="44" customWidth="1"/>
    <col min="5" max="5" width="6.7109375" style="41" customWidth="1"/>
    <col min="6" max="6" width="7.140625" style="43" customWidth="1"/>
    <col min="7" max="7" width="14.140625" style="41" customWidth="1"/>
    <col min="8" max="8" width="16.28515625" style="40" customWidth="1"/>
    <col min="9" max="9" width="13.7109375" style="39" customWidth="1"/>
    <col min="10" max="11" width="13.7109375" style="38" customWidth="1"/>
    <col min="12" max="12" width="21.28515625" style="38" customWidth="1"/>
    <col min="13" max="13" width="8.140625" style="41" customWidth="1"/>
    <col min="14" max="14" width="13.85546875" style="38" customWidth="1"/>
    <col min="15" max="16384" width="8.85546875" style="38"/>
  </cols>
  <sheetData>
    <row r="1" spans="1:16" ht="19.5" customHeight="1" x14ac:dyDescent="0.2">
      <c r="A1" s="680" t="str">
        <f>"Мониторинг бюджетных данных по вопросу "&amp;Методика!B200</f>
        <v>Мониторинг бюджетных данных по вопросу Проводились ли во II полугодии отчётного года заседания Общественного совета МО и опубликованы ли итоговые документы (протоколы) этих заседаний?</v>
      </c>
      <c r="B1" s="680"/>
      <c r="C1" s="680"/>
      <c r="D1" s="680"/>
      <c r="E1" s="680"/>
      <c r="F1" s="680"/>
      <c r="G1" s="680"/>
      <c r="H1" s="680"/>
      <c r="I1" s="680"/>
      <c r="J1" s="680"/>
      <c r="K1" s="680"/>
      <c r="L1" s="680"/>
      <c r="M1" s="680"/>
    </row>
    <row r="2" spans="1:16" s="30" customFormat="1" ht="125.25" customHeight="1" x14ac:dyDescent="0.25">
      <c r="A2" s="690" t="str">
        <f>Методика!B201</f>
        <v>Общественные советы в качестве субъектов общественного контроля предусмотрены Федеральным законом от 21 июля 2014 г. № 212-ФЗ «Об основах общественного контроля в Российской Федерации».
В целях проведения мониторинга учитывается публикация на сайте (портале) МО итоговых документов (протоколов), принятых по результатам заседаний общественного совета и содержащих не менее одного вопроса в сфере управления муниципальными финансами. Достаточным для проведения мониторинга бюджетных данных по данному вопросу является проведение хотя бы одного заседания в течение полугодия. Под итоговым документом (протоколом) понимается документ, подписанный председателем общественного совета или иным уполномоченным лицом, содержащий в себе сведения:
1) о дате и месте проведения заседания;
2) составе участников;
3) обсуждаемых вопросах;
4) принятых решениях;
5) фамилии и инициалах лица, подписавшего документ.
При наличии приложений к итоговому документу (протоколу) они также должны быть опубликованы. В случае, если указанное требование не выполняется (опубликован итоговый документ (протокол) без приложений при наличии соответствующего в нём указания), открытость бюджетных данных по данному вопросу принимает значение 0 баллов. Рекомендуется публикация итогового документа (протокола) в графическом формате.</v>
      </c>
      <c r="B2" s="690"/>
      <c r="C2" s="690"/>
      <c r="D2" s="690"/>
      <c r="E2" s="690"/>
      <c r="F2" s="690"/>
      <c r="G2" s="690"/>
      <c r="H2" s="690"/>
      <c r="I2" s="690"/>
      <c r="J2" s="690"/>
      <c r="K2" s="690"/>
      <c r="L2" s="690"/>
      <c r="M2" s="690"/>
    </row>
    <row r="3" spans="1:16" ht="43.5" customHeight="1" x14ac:dyDescent="0.2">
      <c r="A3" s="669" t="s">
        <v>95</v>
      </c>
      <c r="B3" s="294" t="str">
        <f>Методика!B200</f>
        <v>Проводились ли во II полугодии отчётного года заседания Общественного совета МО и опубликованы ли итоговые документы (протоколы) этих заседаний?</v>
      </c>
      <c r="C3" s="670" t="s">
        <v>376</v>
      </c>
      <c r="D3" s="670"/>
      <c r="E3" s="684"/>
      <c r="F3" s="684"/>
      <c r="G3" s="672" t="s">
        <v>345</v>
      </c>
      <c r="H3" s="673" t="s">
        <v>118</v>
      </c>
      <c r="I3" s="681"/>
      <c r="J3" s="681"/>
      <c r="K3" s="681"/>
      <c r="L3" s="681"/>
      <c r="M3" s="669" t="s">
        <v>3</v>
      </c>
    </row>
    <row r="4" spans="1:16" s="116" customFormat="1" ht="25.5" customHeight="1" x14ac:dyDescent="0.25">
      <c r="A4" s="672"/>
      <c r="B4" s="68" t="str">
        <f>Методика!B202</f>
        <v xml:space="preserve">Да, заседания проводились и опубликованы принятые итоговые документы (протоколы) </v>
      </c>
      <c r="C4" s="682" t="s">
        <v>9</v>
      </c>
      <c r="D4" s="669" t="s">
        <v>24</v>
      </c>
      <c r="E4" s="669" t="s">
        <v>98</v>
      </c>
      <c r="F4" s="683" t="s">
        <v>8</v>
      </c>
      <c r="G4" s="685"/>
      <c r="H4" s="115" t="s">
        <v>113</v>
      </c>
      <c r="I4" s="115" t="s">
        <v>114</v>
      </c>
      <c r="J4" s="115" t="s">
        <v>115</v>
      </c>
      <c r="K4" s="316" t="s">
        <v>466</v>
      </c>
      <c r="L4" s="115" t="s">
        <v>117</v>
      </c>
      <c r="M4" s="669"/>
    </row>
    <row r="5" spans="1:16" s="50" customFormat="1" ht="45.75" customHeight="1" x14ac:dyDescent="0.2">
      <c r="A5" s="672"/>
      <c r="B5" s="68" t="str">
        <f>Методика!B203</f>
        <v xml:space="preserve">Нет, заседания не проводились или принятые итоговые документы (протоколы) не опубликованы, либо не соблюдены требования к открытости данных о работе общественного совета </v>
      </c>
      <c r="C5" s="682"/>
      <c r="D5" s="669"/>
      <c r="E5" s="669"/>
      <c r="F5" s="683"/>
      <c r="G5" s="685"/>
      <c r="H5" s="293" t="s">
        <v>88</v>
      </c>
      <c r="I5" s="293" t="s">
        <v>88</v>
      </c>
      <c r="J5" s="293" t="s">
        <v>88</v>
      </c>
      <c r="K5" s="293" t="s">
        <v>88</v>
      </c>
      <c r="L5" s="293" t="s">
        <v>88</v>
      </c>
      <c r="M5" s="669"/>
    </row>
    <row r="6" spans="1:16" s="50" customFormat="1" ht="21" hidden="1" x14ac:dyDescent="0.2">
      <c r="A6" s="169" t="s">
        <v>459</v>
      </c>
      <c r="B6" s="181"/>
      <c r="C6" s="184"/>
      <c r="D6" s="184"/>
      <c r="E6" s="180"/>
      <c r="F6" s="183"/>
      <c r="G6" s="182"/>
      <c r="H6" s="54"/>
      <c r="I6" s="17"/>
      <c r="J6" s="180"/>
      <c r="K6" s="180"/>
      <c r="L6" s="180"/>
      <c r="M6" s="181"/>
    </row>
    <row r="7" spans="1:16" s="50" customFormat="1" ht="15" customHeight="1" x14ac:dyDescent="0.2">
      <c r="A7" s="271" t="s">
        <v>27</v>
      </c>
      <c r="B7" s="419" t="s">
        <v>84</v>
      </c>
      <c r="C7" s="279">
        <f t="shared" ref="C7:C12" si="0">IF(B7=$B$4,2,0)</f>
        <v>2</v>
      </c>
      <c r="D7" s="275"/>
      <c r="E7" s="275"/>
      <c r="F7" s="472">
        <f>C7*(1-D7)*(1-E7)</f>
        <v>2</v>
      </c>
      <c r="G7" s="419"/>
      <c r="H7" s="275" t="s">
        <v>130</v>
      </c>
      <c r="I7" s="275" t="s">
        <v>130</v>
      </c>
      <c r="J7" s="275" t="s">
        <v>130</v>
      </c>
      <c r="K7" s="275" t="s">
        <v>130</v>
      </c>
      <c r="L7" s="275" t="s">
        <v>130</v>
      </c>
      <c r="M7" s="418" t="s">
        <v>665</v>
      </c>
    </row>
    <row r="8" spans="1:16" s="50" customFormat="1" ht="15" customHeight="1" x14ac:dyDescent="0.2">
      <c r="A8" s="271" t="s">
        <v>28</v>
      </c>
      <c r="B8" s="419" t="s">
        <v>84</v>
      </c>
      <c r="C8" s="279">
        <f t="shared" si="0"/>
        <v>2</v>
      </c>
      <c r="D8" s="275"/>
      <c r="E8" s="275"/>
      <c r="F8" s="472">
        <f t="shared" ref="F8:F27" si="1">C8*(1-D8)*(1-E8)</f>
        <v>2</v>
      </c>
      <c r="H8" s="275" t="s">
        <v>130</v>
      </c>
      <c r="I8" s="275" t="s">
        <v>130</v>
      </c>
      <c r="J8" s="275" t="s">
        <v>130</v>
      </c>
      <c r="K8" s="275" t="s">
        <v>130</v>
      </c>
      <c r="L8" s="275" t="s">
        <v>130</v>
      </c>
      <c r="M8" s="511" t="s">
        <v>670</v>
      </c>
      <c r="O8" s="156"/>
      <c r="P8" s="156"/>
    </row>
    <row r="9" spans="1:16" s="50" customFormat="1" ht="15" customHeight="1" x14ac:dyDescent="0.25">
      <c r="A9" s="271" t="s">
        <v>29</v>
      </c>
      <c r="B9" s="419" t="s">
        <v>84</v>
      </c>
      <c r="C9" s="279">
        <f t="shared" si="0"/>
        <v>2</v>
      </c>
      <c r="D9" s="275"/>
      <c r="E9" s="275"/>
      <c r="F9" s="472">
        <f t="shared" si="1"/>
        <v>2</v>
      </c>
      <c r="G9" s="419"/>
      <c r="H9" s="275" t="s">
        <v>130</v>
      </c>
      <c r="I9" s="275" t="s">
        <v>130</v>
      </c>
      <c r="J9" s="275" t="s">
        <v>130</v>
      </c>
      <c r="K9" s="275" t="s">
        <v>130</v>
      </c>
      <c r="L9" s="275" t="s">
        <v>130</v>
      </c>
      <c r="M9" s="511" t="s">
        <v>674</v>
      </c>
      <c r="N9" s="216"/>
    </row>
    <row r="10" spans="1:16" s="50" customFormat="1" ht="15" customHeight="1" x14ac:dyDescent="0.25">
      <c r="A10" s="271" t="s">
        <v>30</v>
      </c>
      <c r="B10" s="419" t="s">
        <v>84</v>
      </c>
      <c r="C10" s="279">
        <f t="shared" si="0"/>
        <v>2</v>
      </c>
      <c r="D10" s="280"/>
      <c r="E10" s="275"/>
      <c r="F10" s="472">
        <f t="shared" si="1"/>
        <v>2</v>
      </c>
      <c r="G10" s="419"/>
      <c r="H10" s="275" t="s">
        <v>130</v>
      </c>
      <c r="I10" s="275" t="s">
        <v>130</v>
      </c>
      <c r="J10" s="275" t="s">
        <v>130</v>
      </c>
      <c r="K10" s="275" t="s">
        <v>130</v>
      </c>
      <c r="L10" s="275" t="s">
        <v>130</v>
      </c>
      <c r="M10" s="286" t="s">
        <v>679</v>
      </c>
      <c r="N10" s="593"/>
    </row>
    <row r="11" spans="1:16" s="50" customFormat="1" ht="15" customHeight="1" x14ac:dyDescent="0.2">
      <c r="A11" s="271" t="s">
        <v>31</v>
      </c>
      <c r="B11" s="419" t="s">
        <v>84</v>
      </c>
      <c r="C11" s="279">
        <f t="shared" si="0"/>
        <v>2</v>
      </c>
      <c r="D11" s="275"/>
      <c r="E11" s="275"/>
      <c r="F11" s="472">
        <f t="shared" si="1"/>
        <v>2</v>
      </c>
      <c r="G11" s="566"/>
      <c r="H11" s="275" t="s">
        <v>130</v>
      </c>
      <c r="I11" s="275" t="s">
        <v>130</v>
      </c>
      <c r="J11" s="275" t="s">
        <v>130</v>
      </c>
      <c r="K11" s="275" t="s">
        <v>130</v>
      </c>
      <c r="L11" s="275" t="s">
        <v>130</v>
      </c>
      <c r="M11" s="511" t="s">
        <v>465</v>
      </c>
    </row>
    <row r="12" spans="1:16" s="50" customFormat="1" ht="15" customHeight="1" x14ac:dyDescent="0.2">
      <c r="A12" s="271" t="s">
        <v>32</v>
      </c>
      <c r="B12" s="419" t="s">
        <v>84</v>
      </c>
      <c r="C12" s="279">
        <f t="shared" si="0"/>
        <v>2</v>
      </c>
      <c r="D12" s="275"/>
      <c r="E12" s="275"/>
      <c r="F12" s="472">
        <f t="shared" si="1"/>
        <v>2</v>
      </c>
      <c r="G12" s="566"/>
      <c r="H12" s="275" t="s">
        <v>130</v>
      </c>
      <c r="I12" s="275" t="s">
        <v>130</v>
      </c>
      <c r="J12" s="275" t="s">
        <v>130</v>
      </c>
      <c r="K12" s="275" t="s">
        <v>130</v>
      </c>
      <c r="L12" s="275" t="s">
        <v>130</v>
      </c>
      <c r="M12" s="511" t="s">
        <v>736</v>
      </c>
    </row>
    <row r="13" spans="1:16" s="50" customFormat="1" ht="15" hidden="1" customHeight="1" x14ac:dyDescent="0.2">
      <c r="A13" s="178" t="s">
        <v>26</v>
      </c>
      <c r="B13" s="112"/>
      <c r="C13" s="174"/>
      <c r="D13" s="179"/>
      <c r="E13" s="179"/>
      <c r="F13" s="174"/>
      <c r="G13" s="112"/>
      <c r="H13" s="174"/>
      <c r="I13" s="178"/>
      <c r="J13" s="174"/>
      <c r="K13" s="174"/>
      <c r="L13" s="174"/>
      <c r="M13" s="113"/>
      <c r="N13" s="153"/>
    </row>
    <row r="14" spans="1:16" s="50" customFormat="1" ht="15" customHeight="1" x14ac:dyDescent="0.2">
      <c r="A14" s="271" t="s">
        <v>33</v>
      </c>
      <c r="B14" s="419" t="s">
        <v>84</v>
      </c>
      <c r="C14" s="279">
        <f t="shared" ref="C14:C27" si="2">IF(B14=$B$4,2,0)</f>
        <v>2</v>
      </c>
      <c r="D14" s="275"/>
      <c r="E14" s="275"/>
      <c r="F14" s="472">
        <f t="shared" si="1"/>
        <v>2</v>
      </c>
      <c r="G14" s="625" t="s">
        <v>213</v>
      </c>
      <c r="H14" s="275"/>
      <c r="I14" s="275"/>
      <c r="J14" s="275"/>
      <c r="K14" s="275"/>
      <c r="L14" s="275"/>
      <c r="M14" s="511" t="s">
        <v>467</v>
      </c>
      <c r="N14" s="594"/>
    </row>
    <row r="15" spans="1:16" s="50" customFormat="1" ht="15" customHeight="1" x14ac:dyDescent="0.25">
      <c r="A15" s="271" t="s">
        <v>34</v>
      </c>
      <c r="B15" s="419" t="s">
        <v>84</v>
      </c>
      <c r="C15" s="279">
        <f t="shared" si="2"/>
        <v>2</v>
      </c>
      <c r="D15" s="275"/>
      <c r="E15" s="275"/>
      <c r="F15" s="472">
        <f t="shared" si="1"/>
        <v>2</v>
      </c>
      <c r="G15" s="419"/>
      <c r="H15" s="275" t="s">
        <v>130</v>
      </c>
      <c r="I15" s="275" t="s">
        <v>130</v>
      </c>
      <c r="J15" s="275" t="s">
        <v>130</v>
      </c>
      <c r="K15" s="275" t="s">
        <v>738</v>
      </c>
      <c r="L15" s="275" t="s">
        <v>130</v>
      </c>
      <c r="M15" s="511" t="s">
        <v>686</v>
      </c>
      <c r="N15" s="154"/>
    </row>
    <row r="16" spans="1:16" s="50" customFormat="1" ht="15" customHeight="1" x14ac:dyDescent="0.2">
      <c r="A16" s="271" t="s">
        <v>35</v>
      </c>
      <c r="B16" s="419" t="s">
        <v>84</v>
      </c>
      <c r="C16" s="279">
        <f t="shared" si="2"/>
        <v>2</v>
      </c>
      <c r="D16" s="275"/>
      <c r="E16" s="275"/>
      <c r="F16" s="472">
        <f t="shared" si="1"/>
        <v>2</v>
      </c>
      <c r="G16" s="566"/>
      <c r="H16" s="275" t="s">
        <v>130</v>
      </c>
      <c r="I16" s="275" t="s">
        <v>130</v>
      </c>
      <c r="J16" s="275" t="s">
        <v>130</v>
      </c>
      <c r="K16" s="275" t="s">
        <v>130</v>
      </c>
      <c r="L16" s="275" t="s">
        <v>130</v>
      </c>
      <c r="M16" s="476" t="s">
        <v>487</v>
      </c>
      <c r="N16" s="594"/>
    </row>
    <row r="17" spans="1:14" s="50" customFormat="1" ht="15" customHeight="1" x14ac:dyDescent="0.25">
      <c r="A17" s="271" t="s">
        <v>36</v>
      </c>
      <c r="B17" s="419" t="s">
        <v>192</v>
      </c>
      <c r="C17" s="279">
        <f t="shared" si="2"/>
        <v>0</v>
      </c>
      <c r="D17" s="275"/>
      <c r="E17" s="275"/>
      <c r="F17" s="472">
        <f t="shared" si="1"/>
        <v>0</v>
      </c>
      <c r="G17" s="419" t="s">
        <v>739</v>
      </c>
      <c r="H17" s="275"/>
      <c r="I17" s="275"/>
      <c r="J17" s="275"/>
      <c r="K17" s="275"/>
      <c r="L17" s="275"/>
      <c r="M17" s="511" t="s">
        <v>691</v>
      </c>
      <c r="N17" s="154"/>
    </row>
    <row r="18" spans="1:14" s="50" customFormat="1" ht="15" customHeight="1" x14ac:dyDescent="0.2">
      <c r="A18" s="271" t="s">
        <v>37</v>
      </c>
      <c r="B18" s="419" t="s">
        <v>192</v>
      </c>
      <c r="C18" s="279">
        <f t="shared" si="2"/>
        <v>0</v>
      </c>
      <c r="D18" s="275"/>
      <c r="E18" s="275"/>
      <c r="F18" s="472">
        <f t="shared" si="1"/>
        <v>0</v>
      </c>
      <c r="G18" s="625" t="s">
        <v>486</v>
      </c>
      <c r="H18" s="275"/>
      <c r="I18" s="275"/>
      <c r="J18" s="275"/>
      <c r="K18" s="275"/>
      <c r="L18" s="275"/>
      <c r="M18" s="598" t="s">
        <v>694</v>
      </c>
      <c r="N18" s="156"/>
    </row>
    <row r="19" spans="1:14" s="50" customFormat="1" ht="15" customHeight="1" x14ac:dyDescent="0.2">
      <c r="A19" s="271" t="s">
        <v>38</v>
      </c>
      <c r="B19" s="419" t="s">
        <v>84</v>
      </c>
      <c r="C19" s="279">
        <f t="shared" si="2"/>
        <v>2</v>
      </c>
      <c r="D19" s="275"/>
      <c r="E19" s="275"/>
      <c r="F19" s="472">
        <f t="shared" si="1"/>
        <v>2</v>
      </c>
      <c r="G19" s="419"/>
      <c r="H19" s="275" t="s">
        <v>130</v>
      </c>
      <c r="I19" s="275" t="s">
        <v>130</v>
      </c>
      <c r="J19" s="275" t="s">
        <v>130</v>
      </c>
      <c r="K19" s="275" t="s">
        <v>130</v>
      </c>
      <c r="L19" s="275" t="s">
        <v>130</v>
      </c>
      <c r="M19" s="422" t="s">
        <v>700</v>
      </c>
      <c r="N19" s="156"/>
    </row>
    <row r="20" spans="1:14" s="50" customFormat="1" ht="15" customHeight="1" x14ac:dyDescent="0.2">
      <c r="A20" s="271" t="s">
        <v>39</v>
      </c>
      <c r="B20" s="419" t="s">
        <v>84</v>
      </c>
      <c r="C20" s="279">
        <f t="shared" si="2"/>
        <v>2</v>
      </c>
      <c r="D20" s="275"/>
      <c r="E20" s="275"/>
      <c r="F20" s="472">
        <f t="shared" si="1"/>
        <v>2</v>
      </c>
      <c r="G20" s="625"/>
      <c r="H20" s="275" t="s">
        <v>130</v>
      </c>
      <c r="I20" s="275" t="s">
        <v>130</v>
      </c>
      <c r="J20" s="275" t="s">
        <v>130</v>
      </c>
      <c r="K20" s="275" t="s">
        <v>130</v>
      </c>
      <c r="L20" s="275" t="s">
        <v>130</v>
      </c>
      <c r="M20" s="422" t="s">
        <v>702</v>
      </c>
      <c r="N20" s="156"/>
    </row>
    <row r="21" spans="1:14" s="50" customFormat="1" ht="15" customHeight="1" x14ac:dyDescent="0.2">
      <c r="A21" s="271" t="s">
        <v>40</v>
      </c>
      <c r="B21" s="419" t="s">
        <v>84</v>
      </c>
      <c r="C21" s="279">
        <f t="shared" si="2"/>
        <v>2</v>
      </c>
      <c r="D21" s="275"/>
      <c r="E21" s="280"/>
      <c r="F21" s="472">
        <f t="shared" si="1"/>
        <v>2</v>
      </c>
      <c r="G21" s="625"/>
      <c r="H21" s="275" t="s">
        <v>130</v>
      </c>
      <c r="I21" s="275" t="s">
        <v>130</v>
      </c>
      <c r="J21" s="275" t="s">
        <v>130</v>
      </c>
      <c r="K21" s="275" t="s">
        <v>130</v>
      </c>
      <c r="L21" s="275" t="s">
        <v>130</v>
      </c>
      <c r="M21" s="422" t="s">
        <v>708</v>
      </c>
      <c r="N21" s="156"/>
    </row>
    <row r="22" spans="1:14" s="50" customFormat="1" ht="15" customHeight="1" x14ac:dyDescent="0.2">
      <c r="A22" s="271" t="s">
        <v>41</v>
      </c>
      <c r="B22" s="419" t="s">
        <v>84</v>
      </c>
      <c r="C22" s="279">
        <f t="shared" si="2"/>
        <v>2</v>
      </c>
      <c r="D22" s="275"/>
      <c r="E22" s="275"/>
      <c r="F22" s="472">
        <f t="shared" si="1"/>
        <v>2</v>
      </c>
      <c r="G22" s="419"/>
      <c r="H22" s="275" t="s">
        <v>130</v>
      </c>
      <c r="I22" s="475" t="s">
        <v>130</v>
      </c>
      <c r="J22" s="475" t="s">
        <v>130</v>
      </c>
      <c r="K22" s="475" t="s">
        <v>130</v>
      </c>
      <c r="L22" s="475" t="s">
        <v>130</v>
      </c>
      <c r="M22" s="422" t="s">
        <v>710</v>
      </c>
      <c r="N22" s="156"/>
    </row>
    <row r="23" spans="1:14" s="50" customFormat="1" ht="15" customHeight="1" x14ac:dyDescent="0.2">
      <c r="A23" s="271" t="s">
        <v>42</v>
      </c>
      <c r="B23" s="419" t="s">
        <v>84</v>
      </c>
      <c r="C23" s="279">
        <f t="shared" si="2"/>
        <v>2</v>
      </c>
      <c r="D23" s="275"/>
      <c r="E23" s="275"/>
      <c r="F23" s="472">
        <f t="shared" si="1"/>
        <v>2</v>
      </c>
      <c r="G23" s="566"/>
      <c r="H23" s="275" t="s">
        <v>130</v>
      </c>
      <c r="I23" s="475" t="s">
        <v>130</v>
      </c>
      <c r="J23" s="475" t="s">
        <v>130</v>
      </c>
      <c r="K23" s="475" t="s">
        <v>130</v>
      </c>
      <c r="L23" s="475" t="s">
        <v>130</v>
      </c>
      <c r="M23" s="511" t="s">
        <v>419</v>
      </c>
      <c r="N23" s="156"/>
    </row>
    <row r="24" spans="1:14" s="50" customFormat="1" ht="15" customHeight="1" x14ac:dyDescent="0.2">
      <c r="A24" s="271" t="s">
        <v>43</v>
      </c>
      <c r="B24" s="419" t="s">
        <v>84</v>
      </c>
      <c r="C24" s="279">
        <f t="shared" si="2"/>
        <v>2</v>
      </c>
      <c r="D24" s="275"/>
      <c r="E24" s="280"/>
      <c r="F24" s="472">
        <f t="shared" si="1"/>
        <v>2</v>
      </c>
      <c r="G24" s="566"/>
      <c r="H24" s="275" t="s">
        <v>130</v>
      </c>
      <c r="I24" s="275" t="s">
        <v>130</v>
      </c>
      <c r="J24" s="275" t="s">
        <v>130</v>
      </c>
      <c r="K24" s="275" t="s">
        <v>130</v>
      </c>
      <c r="L24" s="275" t="s">
        <v>130</v>
      </c>
      <c r="M24" s="422" t="s">
        <v>718</v>
      </c>
      <c r="N24" s="156"/>
    </row>
    <row r="25" spans="1:14" s="50" customFormat="1" ht="15" customHeight="1" x14ac:dyDescent="0.25">
      <c r="A25" s="271" t="s">
        <v>44</v>
      </c>
      <c r="B25" s="419" t="s">
        <v>84</v>
      </c>
      <c r="C25" s="279">
        <f t="shared" si="2"/>
        <v>2</v>
      </c>
      <c r="D25" s="275"/>
      <c r="E25" s="275"/>
      <c r="F25" s="472">
        <f t="shared" si="1"/>
        <v>2</v>
      </c>
      <c r="G25" s="566"/>
      <c r="H25" s="275" t="s">
        <v>130</v>
      </c>
      <c r="I25" s="275" t="s">
        <v>130</v>
      </c>
      <c r="J25" s="275" t="s">
        <v>130</v>
      </c>
      <c r="K25" s="275" t="s">
        <v>130</v>
      </c>
      <c r="L25" s="275" t="s">
        <v>130</v>
      </c>
      <c r="M25" s="421" t="s">
        <v>722</v>
      </c>
      <c r="N25" s="157"/>
    </row>
    <row r="26" spans="1:14" s="50" customFormat="1" ht="15" customHeight="1" x14ac:dyDescent="0.2">
      <c r="A26" s="271" t="s">
        <v>45</v>
      </c>
      <c r="B26" s="419" t="s">
        <v>192</v>
      </c>
      <c r="C26" s="279">
        <f t="shared" si="2"/>
        <v>0</v>
      </c>
      <c r="D26" s="275"/>
      <c r="E26" s="275"/>
      <c r="F26" s="472">
        <f t="shared" si="1"/>
        <v>0</v>
      </c>
      <c r="G26" s="566" t="s">
        <v>755</v>
      </c>
      <c r="H26" s="275" t="s">
        <v>131</v>
      </c>
      <c r="I26" s="275" t="s">
        <v>131</v>
      </c>
      <c r="J26" s="275" t="s">
        <v>130</v>
      </c>
      <c r="K26" s="275" t="s">
        <v>130</v>
      </c>
      <c r="L26" s="275" t="s">
        <v>130</v>
      </c>
      <c r="M26" s="422" t="s">
        <v>727</v>
      </c>
      <c r="N26" s="156"/>
    </row>
    <row r="27" spans="1:14" s="50" customFormat="1" ht="15" customHeight="1" x14ac:dyDescent="0.2">
      <c r="A27" s="271" t="s">
        <v>46</v>
      </c>
      <c r="B27" s="419" t="s">
        <v>84</v>
      </c>
      <c r="C27" s="279">
        <f t="shared" si="2"/>
        <v>2</v>
      </c>
      <c r="D27" s="275"/>
      <c r="E27" s="275"/>
      <c r="F27" s="472">
        <f t="shared" si="1"/>
        <v>2</v>
      </c>
      <c r="G27" s="613"/>
      <c r="H27" s="275" t="s">
        <v>131</v>
      </c>
      <c r="I27" s="275" t="s">
        <v>130</v>
      </c>
      <c r="J27" s="275" t="s">
        <v>130</v>
      </c>
      <c r="K27" s="275" t="s">
        <v>130</v>
      </c>
      <c r="L27" s="275" t="s">
        <v>130</v>
      </c>
      <c r="M27" s="422" t="s">
        <v>731</v>
      </c>
      <c r="N27" s="156"/>
    </row>
    <row r="28" spans="1:14" x14ac:dyDescent="0.2">
      <c r="H28" s="45"/>
    </row>
    <row r="29" spans="1:14" x14ac:dyDescent="0.2">
      <c r="H29" s="45"/>
    </row>
    <row r="30" spans="1:14" x14ac:dyDescent="0.2">
      <c r="B30" s="47"/>
      <c r="C30" s="49"/>
      <c r="D30" s="49"/>
      <c r="E30" s="47"/>
      <c r="F30" s="48"/>
      <c r="G30" s="47"/>
      <c r="H30" s="45"/>
      <c r="M30" s="47"/>
    </row>
    <row r="31" spans="1:14" x14ac:dyDescent="0.2">
      <c r="H31" s="45"/>
    </row>
    <row r="32" spans="1:14" x14ac:dyDescent="0.2">
      <c r="H32" s="45"/>
    </row>
    <row r="33" spans="8:8" x14ac:dyDescent="0.2">
      <c r="H33" s="45"/>
    </row>
    <row r="34" spans="8:8" x14ac:dyDescent="0.2">
      <c r="H34" s="45"/>
    </row>
    <row r="35" spans="8:8" x14ac:dyDescent="0.2">
      <c r="H35" s="45"/>
    </row>
    <row r="36" spans="8:8" x14ac:dyDescent="0.2">
      <c r="H36" s="45"/>
    </row>
    <row r="37" spans="8:8" ht="11.25" customHeight="1" x14ac:dyDescent="0.2">
      <c r="H37" s="45"/>
    </row>
    <row r="38" spans="8:8" x14ac:dyDescent="0.2">
      <c r="H38" s="45"/>
    </row>
    <row r="39" spans="8:8" x14ac:dyDescent="0.2">
      <c r="H39" s="45"/>
    </row>
    <row r="40" spans="8:8" x14ac:dyDescent="0.2">
      <c r="H40" s="45"/>
    </row>
    <row r="41" spans="8:8" x14ac:dyDescent="0.2">
      <c r="H41" s="45"/>
    </row>
    <row r="42" spans="8:8" x14ac:dyDescent="0.2">
      <c r="H42" s="45"/>
    </row>
    <row r="43" spans="8:8" x14ac:dyDescent="0.2">
      <c r="H43" s="45"/>
    </row>
    <row r="44" spans="8:8" x14ac:dyDescent="0.2">
      <c r="H44" s="45"/>
    </row>
    <row r="45" spans="8:8" x14ac:dyDescent="0.2">
      <c r="H45" s="45"/>
    </row>
    <row r="46" spans="8:8" x14ac:dyDescent="0.2">
      <c r="H46" s="45"/>
    </row>
    <row r="47" spans="8:8" x14ac:dyDescent="0.2">
      <c r="H47" s="45"/>
    </row>
    <row r="48" spans="8:8" x14ac:dyDescent="0.2">
      <c r="H48" s="45"/>
    </row>
    <row r="49" spans="8:8" x14ac:dyDescent="0.2">
      <c r="H49" s="45"/>
    </row>
  </sheetData>
  <autoFilter ref="A6:L27"/>
  <dataConsolidate/>
  <mergeCells count="11">
    <mergeCell ref="F4:F5"/>
    <mergeCell ref="A1:M1"/>
    <mergeCell ref="A2:M2"/>
    <mergeCell ref="A3:A5"/>
    <mergeCell ref="C3:F3"/>
    <mergeCell ref="G3:G5"/>
    <mergeCell ref="H3:L3"/>
    <mergeCell ref="M3:M5"/>
    <mergeCell ref="C4:C5"/>
    <mergeCell ref="D4:D5"/>
    <mergeCell ref="E4:E5"/>
  </mergeCells>
  <dataValidations count="4">
    <dataValidation type="list" allowBlank="1" showInputMessage="1" showErrorMessage="1" sqref="D11:D12 E7:E12 D7:D9 D14:D27 E14:E20 E22:E23 E25:E27">
      <formula1>"0,5"</formula1>
    </dataValidation>
    <dataValidation type="list" allowBlank="1" showInputMessage="1" showErrorMessage="1" sqref="B7:B12 B14:B27">
      <formula1>$B$4:$B$5</formula1>
    </dataValidation>
    <dataValidation type="list" allowBlank="1" showInputMessage="1" showErrorMessage="1" sqref="F13 M26:M27 B13:C13 M19:M24 M7:M9 M11:M15 M17">
      <formula1>Выбор_3.1</formula1>
    </dataValidation>
    <dataValidation type="list" allowBlank="1" showInputMessage="1" showErrorMessage="1" sqref="D10 E21 E24">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M8" r:id="rId1" display="http://xn--80adypkng.xn--p1ai/public-owl/protokoly-zasedaniy-obshchestvennogo-soveta/"/>
    <hyperlink ref="M14" r:id="rId2"/>
    <hyperlink ref="M18" r:id="rId3"/>
    <hyperlink ref="M7" r:id="rId4"/>
    <hyperlink ref="M9" r:id="rId5"/>
    <hyperlink ref="M10" r:id="rId6"/>
    <hyperlink ref="M11" r:id="rId7"/>
    <hyperlink ref="M15" r:id="rId8"/>
    <hyperlink ref="M16" r:id="rId9"/>
    <hyperlink ref="M17" r:id="rId10"/>
    <hyperlink ref="M19" r:id="rId11" display="https://www.priluzie.ru/bjudzhet/proekty/materialy-predostavljaemye-s-proektom-bjudzheta-23108/_x000a_"/>
    <hyperlink ref="M20" r:id="rId12"/>
    <hyperlink ref="M21" r:id="rId13"/>
    <hyperlink ref="M22" r:id="rId14"/>
    <hyperlink ref="M23" r:id="rId15"/>
    <hyperlink ref="M25" r:id="rId16"/>
    <hyperlink ref="M26" r:id="rId17"/>
    <hyperlink ref="M27" r:id="rId18" display="http://mrust-cilma.ru/index.php/obshchestvennyj-sovet/17863-protokoly-zasedanij-obshchestvennogo-soveta-2024-god"/>
    <hyperlink ref="M12" r:id="rId19"/>
  </hyperlinks>
  <pageMargins left="0.70866141732283472" right="0.70866141732283472" top="0.74803149606299213" bottom="0.74803149606299213" header="0.31496062992125984" footer="0.31496062992125984"/>
  <pageSetup paperSize="9" scale="58" fitToWidth="0" fitToHeight="3" orientation="landscape" r:id="rId20"/>
  <headerFooter>
    <oddFooter>&amp;A&amp;RСтраница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K30"/>
  <sheetViews>
    <sheetView workbookViewId="0">
      <selection sqref="A1:H1"/>
    </sheetView>
  </sheetViews>
  <sheetFormatPr defaultRowHeight="15" x14ac:dyDescent="0.25"/>
  <cols>
    <col min="1" max="1" width="19.7109375" bestFit="1" customWidth="1"/>
    <col min="2" max="2" width="85" bestFit="1" customWidth="1"/>
    <col min="3" max="3" width="14.140625" bestFit="1" customWidth="1"/>
    <col min="4" max="4" width="15.140625" bestFit="1" customWidth="1"/>
    <col min="5" max="5" width="32" hidden="1" customWidth="1"/>
    <col min="6" max="6" width="18.28515625" hidden="1" customWidth="1"/>
    <col min="7" max="7" width="19.85546875" hidden="1" customWidth="1"/>
    <col min="8" max="8" width="10.5703125" hidden="1" customWidth="1"/>
  </cols>
  <sheetData>
    <row r="1" spans="1:11" ht="55.5" customHeight="1" thickBot="1" x14ac:dyDescent="0.3">
      <c r="A1" s="746" t="str">
        <f>"Мониторинг бюджетных данных по вопросу "&amp;Методика!B205</f>
        <v>Мониторинг бюджетных данных по вопросу 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v>
      </c>
      <c r="B1" s="746"/>
      <c r="C1" s="746"/>
      <c r="D1" s="746"/>
      <c r="E1" s="746"/>
      <c r="F1" s="746"/>
      <c r="G1" s="746"/>
      <c r="H1" s="746"/>
      <c r="I1" s="365"/>
      <c r="J1" s="186"/>
      <c r="K1" s="186"/>
    </row>
    <row r="2" spans="1:11" ht="84" customHeight="1" x14ac:dyDescent="0.25">
      <c r="A2" s="669" t="s">
        <v>86</v>
      </c>
      <c r="B2" s="149" t="str">
        <f>Методика!$B$205</f>
        <v>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v>
      </c>
      <c r="C2" s="669" t="s">
        <v>344</v>
      </c>
      <c r="D2" s="352" t="s">
        <v>377</v>
      </c>
      <c r="E2" s="366" t="str">
        <f>Методика!$B$205</f>
        <v>Доля, размещённой финансовым органом МО, информации на едином портале бюджетной системы Российской Федерации способом «формирование с использованием единого портала» за отчётный год, в процентах от установленных плановых значений, в соответствии с Приложением к Порядку размещения и предоставления информации на едином портале бюджетной системы Российской Федерации, утверждённому приказом Минфина России от 28 декабря 2016 г. № 243н «О составе и порядке размещения и предоставления информации на едином портале бюджетной системы Российской Федерации».</v>
      </c>
      <c r="F2" s="747" t="s">
        <v>344</v>
      </c>
      <c r="G2" s="333" t="s">
        <v>377</v>
      </c>
      <c r="H2" s="744" t="s">
        <v>3</v>
      </c>
      <c r="I2" s="141"/>
      <c r="J2" s="141"/>
    </row>
    <row r="3" spans="1:11" x14ac:dyDescent="0.25">
      <c r="A3" s="672"/>
      <c r="B3" s="33">
        <f>Методика!$B$206</f>
        <v>1</v>
      </c>
      <c r="C3" s="669"/>
      <c r="D3" s="669" t="s">
        <v>9</v>
      </c>
      <c r="E3" s="367">
        <f>Методика!$B$206</f>
        <v>1</v>
      </c>
      <c r="F3" s="726"/>
      <c r="G3" s="741" t="s">
        <v>9</v>
      </c>
      <c r="H3" s="745"/>
      <c r="I3" s="141"/>
      <c r="J3" s="141"/>
    </row>
    <row r="4" spans="1:11" x14ac:dyDescent="0.25">
      <c r="A4" s="672"/>
      <c r="B4" s="20" t="str">
        <f>Методика!$B$207</f>
        <v>95 % и более</v>
      </c>
      <c r="C4" s="669"/>
      <c r="D4" s="669"/>
      <c r="E4" s="368" t="str">
        <f>Методика!$B$207</f>
        <v>95 % и более</v>
      </c>
      <c r="F4" s="726"/>
      <c r="G4" s="741"/>
      <c r="H4" s="745"/>
      <c r="I4" s="141"/>
      <c r="J4" s="141"/>
    </row>
    <row r="5" spans="1:11" x14ac:dyDescent="0.25">
      <c r="A5" s="672"/>
      <c r="B5" s="20" t="str">
        <f>Методика!$B$208</f>
        <v>85 % и более</v>
      </c>
      <c r="C5" s="669"/>
      <c r="D5" s="669"/>
      <c r="E5" s="368" t="str">
        <f>Методика!$B$208</f>
        <v>85 % и более</v>
      </c>
      <c r="F5" s="726"/>
      <c r="G5" s="741"/>
      <c r="H5" s="745"/>
      <c r="I5" s="141"/>
      <c r="J5" s="141"/>
    </row>
    <row r="6" spans="1:11" ht="15.75" thickBot="1" x14ac:dyDescent="0.3">
      <c r="A6" s="672"/>
      <c r="B6" s="20" t="str">
        <f>Методика!$B$209</f>
        <v>Менее 85 %</v>
      </c>
      <c r="C6" s="669"/>
      <c r="D6" s="669"/>
      <c r="E6" s="368" t="str">
        <f>Методика!$B$209</f>
        <v>Менее 85 %</v>
      </c>
      <c r="F6" s="726"/>
      <c r="G6" s="741"/>
      <c r="H6" s="745"/>
      <c r="I6" s="141"/>
      <c r="J6" s="141"/>
    </row>
    <row r="7" spans="1:11" ht="21.75" hidden="1" thickBot="1" x14ac:dyDescent="0.3">
      <c r="A7" s="169" t="s">
        <v>459</v>
      </c>
      <c r="B7" s="167"/>
      <c r="C7" s="169"/>
      <c r="D7" s="169"/>
      <c r="E7" s="369"/>
      <c r="F7" s="331"/>
      <c r="G7" s="337"/>
      <c r="H7" s="334"/>
      <c r="I7" s="141"/>
      <c r="J7" s="141"/>
    </row>
    <row r="8" spans="1:11" x14ac:dyDescent="0.25">
      <c r="A8" s="271" t="s">
        <v>27</v>
      </c>
      <c r="B8" s="272">
        <v>1</v>
      </c>
      <c r="C8" s="619" t="s">
        <v>744</v>
      </c>
      <c r="D8" s="275">
        <f>IF(B8=$B$3,3,IF(B8=$B$4,2,IF(B8=$B$5,1,0)))</f>
        <v>3</v>
      </c>
      <c r="E8" s="370">
        <v>1</v>
      </c>
      <c r="F8" s="347" t="s">
        <v>392</v>
      </c>
      <c r="G8" s="338">
        <v>3</v>
      </c>
      <c r="H8" s="336"/>
      <c r="I8" s="141"/>
      <c r="J8" s="141"/>
    </row>
    <row r="9" spans="1:11" x14ac:dyDescent="0.25">
      <c r="A9" s="271" t="s">
        <v>28</v>
      </c>
      <c r="B9" s="272">
        <v>1</v>
      </c>
      <c r="C9" s="619" t="s">
        <v>744</v>
      </c>
      <c r="D9" s="275">
        <f t="shared" ref="D9:D28" si="0">IF(B9=$B$3,3,IF(B9=$B$4,2,IF(B9=$B$5,1,0)))</f>
        <v>3</v>
      </c>
      <c r="E9" s="370">
        <v>1</v>
      </c>
      <c r="F9" s="347" t="s">
        <v>392</v>
      </c>
      <c r="G9" s="339">
        <v>3</v>
      </c>
      <c r="H9" s="336"/>
      <c r="I9" s="141"/>
      <c r="J9" s="141"/>
    </row>
    <row r="10" spans="1:11" x14ac:dyDescent="0.25">
      <c r="A10" s="271" t="s">
        <v>29</v>
      </c>
      <c r="B10" s="272">
        <v>1</v>
      </c>
      <c r="C10" s="619" t="s">
        <v>744</v>
      </c>
      <c r="D10" s="275">
        <f t="shared" si="0"/>
        <v>3</v>
      </c>
      <c r="E10" s="370">
        <v>1</v>
      </c>
      <c r="F10" s="347" t="s">
        <v>392</v>
      </c>
      <c r="G10" s="339">
        <v>3</v>
      </c>
      <c r="H10" s="336"/>
      <c r="I10" s="141"/>
      <c r="J10" s="141"/>
    </row>
    <row r="11" spans="1:11" x14ac:dyDescent="0.25">
      <c r="A11" s="271" t="s">
        <v>30</v>
      </c>
      <c r="B11" s="272" t="s">
        <v>331</v>
      </c>
      <c r="C11" s="619" t="s">
        <v>747</v>
      </c>
      <c r="D11" s="275">
        <f t="shared" si="0"/>
        <v>0</v>
      </c>
      <c r="E11" s="370">
        <v>1</v>
      </c>
      <c r="F11" s="347" t="s">
        <v>392</v>
      </c>
      <c r="G11" s="339">
        <v>3</v>
      </c>
      <c r="H11" s="336"/>
      <c r="I11" s="141"/>
      <c r="J11" s="141"/>
    </row>
    <row r="12" spans="1:11" x14ac:dyDescent="0.25">
      <c r="A12" s="271" t="s">
        <v>31</v>
      </c>
      <c r="B12" s="272">
        <v>1</v>
      </c>
      <c r="C12" s="619" t="s">
        <v>744</v>
      </c>
      <c r="D12" s="275">
        <f t="shared" si="0"/>
        <v>3</v>
      </c>
      <c r="E12" s="370">
        <v>1</v>
      </c>
      <c r="F12" s="347" t="s">
        <v>392</v>
      </c>
      <c r="G12" s="339">
        <v>3</v>
      </c>
      <c r="H12" s="336"/>
      <c r="I12" s="141"/>
      <c r="J12" s="141"/>
    </row>
    <row r="13" spans="1:11" ht="15.75" thickBot="1" x14ac:dyDescent="0.3">
      <c r="A13" s="271" t="s">
        <v>32</v>
      </c>
      <c r="B13" s="272" t="s">
        <v>331</v>
      </c>
      <c r="C13" s="619" t="s">
        <v>747</v>
      </c>
      <c r="D13" s="275">
        <f t="shared" si="0"/>
        <v>0</v>
      </c>
      <c r="E13" s="370">
        <v>1</v>
      </c>
      <c r="F13" s="347" t="s">
        <v>392</v>
      </c>
      <c r="G13" s="340">
        <v>3</v>
      </c>
      <c r="H13" s="336"/>
      <c r="I13" s="141"/>
      <c r="J13" s="141"/>
    </row>
    <row r="14" spans="1:11" ht="15.75" hidden="1" thickBot="1" x14ac:dyDescent="0.3">
      <c r="A14" s="178" t="s">
        <v>26</v>
      </c>
      <c r="B14" s="88"/>
      <c r="C14" s="178"/>
      <c r="D14" s="178"/>
      <c r="E14" s="371"/>
      <c r="F14" s="332"/>
      <c r="G14" s="342"/>
      <c r="H14" s="335"/>
      <c r="I14" s="141"/>
      <c r="J14" s="141"/>
    </row>
    <row r="15" spans="1:11" x14ac:dyDescent="0.25">
      <c r="A15" s="271" t="s">
        <v>33</v>
      </c>
      <c r="B15" s="272">
        <v>1</v>
      </c>
      <c r="C15" s="619" t="s">
        <v>744</v>
      </c>
      <c r="D15" s="275">
        <f t="shared" si="0"/>
        <v>3</v>
      </c>
      <c r="E15" s="372" t="s">
        <v>329</v>
      </c>
      <c r="F15" s="347" t="s">
        <v>391</v>
      </c>
      <c r="G15" s="338">
        <v>2</v>
      </c>
      <c r="H15" s="336"/>
      <c r="I15" s="141"/>
      <c r="J15" s="141"/>
    </row>
    <row r="16" spans="1:11" x14ac:dyDescent="0.25">
      <c r="A16" s="271" t="s">
        <v>34</v>
      </c>
      <c r="B16" s="272">
        <v>1</v>
      </c>
      <c r="C16" s="619" t="s">
        <v>744</v>
      </c>
      <c r="D16" s="275">
        <f t="shared" si="0"/>
        <v>3</v>
      </c>
      <c r="E16" s="370">
        <v>1</v>
      </c>
      <c r="F16" s="347" t="s">
        <v>392</v>
      </c>
      <c r="G16" s="339">
        <v>3</v>
      </c>
      <c r="H16" s="336"/>
      <c r="I16" s="141"/>
      <c r="J16" s="141"/>
    </row>
    <row r="17" spans="1:10" x14ac:dyDescent="0.25">
      <c r="A17" s="271" t="s">
        <v>35</v>
      </c>
      <c r="B17" s="272" t="s">
        <v>329</v>
      </c>
      <c r="C17" s="619" t="s">
        <v>746</v>
      </c>
      <c r="D17" s="275">
        <f t="shared" si="0"/>
        <v>2</v>
      </c>
      <c r="E17" s="372" t="s">
        <v>329</v>
      </c>
      <c r="F17" s="347" t="s">
        <v>393</v>
      </c>
      <c r="G17" s="339">
        <v>2</v>
      </c>
      <c r="H17" s="336"/>
      <c r="I17" s="141"/>
      <c r="J17" s="141"/>
    </row>
    <row r="18" spans="1:10" x14ac:dyDescent="0.25">
      <c r="A18" s="271" t="s">
        <v>36</v>
      </c>
      <c r="B18" s="272">
        <v>1</v>
      </c>
      <c r="C18" s="619" t="s">
        <v>744</v>
      </c>
      <c r="D18" s="275">
        <f t="shared" si="0"/>
        <v>3</v>
      </c>
      <c r="E18" s="370">
        <v>1</v>
      </c>
      <c r="F18" s="347" t="s">
        <v>392</v>
      </c>
      <c r="G18" s="339">
        <v>3</v>
      </c>
      <c r="H18" s="336"/>
      <c r="I18" s="141"/>
      <c r="J18" s="141"/>
    </row>
    <row r="19" spans="1:10" x14ac:dyDescent="0.25">
      <c r="A19" s="271" t="s">
        <v>37</v>
      </c>
      <c r="B19" s="272">
        <v>1</v>
      </c>
      <c r="C19" s="619" t="s">
        <v>744</v>
      </c>
      <c r="D19" s="275">
        <f t="shared" si="0"/>
        <v>3</v>
      </c>
      <c r="E19" s="370">
        <v>1</v>
      </c>
      <c r="F19" s="347" t="s">
        <v>392</v>
      </c>
      <c r="G19" s="339">
        <v>3</v>
      </c>
      <c r="H19" s="336"/>
      <c r="I19" s="141"/>
      <c r="J19" s="141"/>
    </row>
    <row r="20" spans="1:10" x14ac:dyDescent="0.25">
      <c r="A20" s="271" t="s">
        <v>38</v>
      </c>
      <c r="B20" s="272">
        <v>1</v>
      </c>
      <c r="C20" s="619" t="s">
        <v>744</v>
      </c>
      <c r="D20" s="275">
        <f t="shared" si="0"/>
        <v>3</v>
      </c>
      <c r="E20" s="370">
        <v>1</v>
      </c>
      <c r="F20" s="347" t="s">
        <v>392</v>
      </c>
      <c r="G20" s="339">
        <v>3</v>
      </c>
      <c r="H20" s="336"/>
      <c r="I20" s="141"/>
      <c r="J20" s="141"/>
    </row>
    <row r="21" spans="1:10" x14ac:dyDescent="0.25">
      <c r="A21" s="271" t="s">
        <v>39</v>
      </c>
      <c r="B21" s="272">
        <v>1</v>
      </c>
      <c r="C21" s="619" t="s">
        <v>744</v>
      </c>
      <c r="D21" s="275">
        <f t="shared" si="0"/>
        <v>3</v>
      </c>
      <c r="E21" s="370">
        <v>1</v>
      </c>
      <c r="F21" s="347" t="s">
        <v>392</v>
      </c>
      <c r="G21" s="339">
        <v>3</v>
      </c>
      <c r="H21" s="336"/>
      <c r="I21" s="141"/>
      <c r="J21" s="141"/>
    </row>
    <row r="22" spans="1:10" x14ac:dyDescent="0.25">
      <c r="A22" s="271" t="s">
        <v>40</v>
      </c>
      <c r="B22" s="272">
        <v>1</v>
      </c>
      <c r="C22" s="619" t="s">
        <v>744</v>
      </c>
      <c r="D22" s="275">
        <f t="shared" si="0"/>
        <v>3</v>
      </c>
      <c r="E22" s="370">
        <v>1</v>
      </c>
      <c r="F22" s="347" t="s">
        <v>392</v>
      </c>
      <c r="G22" s="339">
        <v>3</v>
      </c>
      <c r="H22" s="336"/>
      <c r="I22" s="141"/>
      <c r="J22" s="141"/>
    </row>
    <row r="23" spans="1:10" x14ac:dyDescent="0.25">
      <c r="A23" s="271" t="s">
        <v>41</v>
      </c>
      <c r="B23" s="272">
        <v>1</v>
      </c>
      <c r="C23" s="619" t="s">
        <v>744</v>
      </c>
      <c r="D23" s="275">
        <f t="shared" si="0"/>
        <v>3</v>
      </c>
      <c r="E23" s="370">
        <v>1</v>
      </c>
      <c r="F23" s="347" t="s">
        <v>392</v>
      </c>
      <c r="G23" s="339">
        <v>3</v>
      </c>
      <c r="H23" s="336"/>
      <c r="I23" s="141"/>
      <c r="J23" s="141"/>
    </row>
    <row r="24" spans="1:10" x14ac:dyDescent="0.25">
      <c r="A24" s="271" t="s">
        <v>42</v>
      </c>
      <c r="B24" s="272">
        <v>1</v>
      </c>
      <c r="C24" s="619" t="s">
        <v>744</v>
      </c>
      <c r="D24" s="275">
        <f t="shared" si="0"/>
        <v>3</v>
      </c>
      <c r="E24" s="370">
        <v>1</v>
      </c>
      <c r="F24" s="347" t="s">
        <v>392</v>
      </c>
      <c r="G24" s="339">
        <v>3</v>
      </c>
      <c r="H24" s="336"/>
      <c r="I24" s="141"/>
      <c r="J24" s="141"/>
    </row>
    <row r="25" spans="1:10" x14ac:dyDescent="0.25">
      <c r="A25" s="271" t="s">
        <v>43</v>
      </c>
      <c r="B25" s="272">
        <v>1</v>
      </c>
      <c r="C25" s="619" t="s">
        <v>744</v>
      </c>
      <c r="D25" s="275">
        <f t="shared" si="0"/>
        <v>3</v>
      </c>
      <c r="E25" s="370">
        <v>1</v>
      </c>
      <c r="F25" s="347" t="s">
        <v>392</v>
      </c>
      <c r="G25" s="339">
        <v>3</v>
      </c>
      <c r="H25" s="336"/>
      <c r="I25" s="141"/>
      <c r="J25" s="141"/>
    </row>
    <row r="26" spans="1:10" x14ac:dyDescent="0.25">
      <c r="A26" s="271" t="s">
        <v>44</v>
      </c>
      <c r="B26" s="272">
        <v>1</v>
      </c>
      <c r="C26" s="620">
        <v>1</v>
      </c>
      <c r="D26" s="275">
        <f t="shared" si="0"/>
        <v>3</v>
      </c>
      <c r="E26" s="370">
        <v>1</v>
      </c>
      <c r="F26" s="349">
        <v>100</v>
      </c>
      <c r="G26" s="339">
        <v>3</v>
      </c>
      <c r="H26" s="336"/>
      <c r="I26" s="141"/>
      <c r="J26" s="141"/>
    </row>
    <row r="27" spans="1:10" x14ac:dyDescent="0.25">
      <c r="A27" s="271" t="s">
        <v>45</v>
      </c>
      <c r="B27" s="272" t="s">
        <v>329</v>
      </c>
      <c r="C27" s="619" t="s">
        <v>745</v>
      </c>
      <c r="D27" s="275">
        <f t="shared" si="0"/>
        <v>2</v>
      </c>
      <c r="E27" s="370" t="s">
        <v>329</v>
      </c>
      <c r="F27" s="347" t="s">
        <v>394</v>
      </c>
      <c r="G27" s="339">
        <v>2</v>
      </c>
      <c r="H27" s="336"/>
      <c r="I27" s="141"/>
      <c r="J27" s="141"/>
    </row>
    <row r="28" spans="1:10" ht="15.75" thickBot="1" x14ac:dyDescent="0.3">
      <c r="A28" s="271" t="s">
        <v>46</v>
      </c>
      <c r="B28" s="272">
        <v>1</v>
      </c>
      <c r="C28" s="619" t="s">
        <v>744</v>
      </c>
      <c r="D28" s="275">
        <f t="shared" si="0"/>
        <v>3</v>
      </c>
      <c r="E28" s="373">
        <v>1</v>
      </c>
      <c r="F28" s="348" t="s">
        <v>392</v>
      </c>
      <c r="G28" s="340">
        <v>3</v>
      </c>
      <c r="H28" s="341"/>
      <c r="I28" s="141"/>
      <c r="J28" s="141"/>
    </row>
    <row r="29" spans="1:10" x14ac:dyDescent="0.25">
      <c r="H29" s="141"/>
      <c r="I29" s="141"/>
      <c r="J29" s="141"/>
    </row>
    <row r="30" spans="1:10" x14ac:dyDescent="0.25">
      <c r="H30" s="141"/>
      <c r="I30" s="141"/>
      <c r="J30" s="141"/>
    </row>
  </sheetData>
  <mergeCells count="7">
    <mergeCell ref="G3:G6"/>
    <mergeCell ref="H2:H6"/>
    <mergeCell ref="A1:H1"/>
    <mergeCell ref="A2:A6"/>
    <mergeCell ref="C2:C6"/>
    <mergeCell ref="D3:D6"/>
    <mergeCell ref="F2:F6"/>
  </mergeCells>
  <dataValidations count="2">
    <dataValidation type="list" allowBlank="1" showInputMessage="1" showErrorMessage="1" sqref="B7:B13 B15:B28 E7:E13 E15:E28">
      <formula1>$B$3:$B$6</formula1>
    </dataValidation>
    <dataValidation type="list" allowBlank="1" showInputMessage="1" showErrorMessage="1" sqref="B14:F14">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J29"/>
  <sheetViews>
    <sheetView zoomScaleNormal="100" zoomScaleSheetLayoutView="80" workbookViewId="0">
      <selection sqref="A1:G1"/>
    </sheetView>
  </sheetViews>
  <sheetFormatPr defaultColWidth="8.85546875" defaultRowHeight="15" x14ac:dyDescent="0.25"/>
  <cols>
    <col min="1" max="1" width="19.42578125" style="3" customWidth="1"/>
    <col min="2" max="2" width="35.7109375" style="22" customWidth="1"/>
    <col min="3" max="3" width="45.140625" style="3" customWidth="1"/>
    <col min="4" max="4" width="6.7109375" style="3" customWidth="1"/>
    <col min="5" max="5" width="8.140625" style="3" customWidth="1"/>
    <col min="6" max="6" width="7.28515625" style="4" customWidth="1"/>
    <col min="7" max="7" width="90.5703125" style="2" customWidth="1"/>
    <col min="8" max="16384" width="8.85546875" style="9"/>
  </cols>
  <sheetData>
    <row r="1" spans="1:10" s="1" customFormat="1" ht="18.75" customHeight="1" x14ac:dyDescent="0.2">
      <c r="A1" s="656" t="str">
        <f>"Мониторинг бюджетных данных по вопросу "&amp;Методика!B10</f>
        <v>Мониторинг бюджетных данных по вопросу Содержится ли в составе Бюджета или в составе материалов к Бюджету приложение о прогнозируемых объёмах поступлений по видам доходов?</v>
      </c>
      <c r="B1" s="656"/>
      <c r="C1" s="656"/>
      <c r="D1" s="656"/>
      <c r="E1" s="656"/>
      <c r="F1" s="656"/>
      <c r="G1" s="656"/>
    </row>
    <row r="2" spans="1:10" s="1" customFormat="1" ht="39.75" customHeight="1" x14ac:dyDescent="0.2">
      <c r="A2" s="671" t="str">
        <f>Методика!B11</f>
        <v>Различные источники поступлений в бюджет имеют разные характеристики (например, в зависимости от ответов на вопросы: кто является плательщиком или как поступления зависят от экономических условий). Поэтому с точки зрения открытости бюджетных данных в Бюджете важно показывать доходы по видам источников поступлений. Виды доходов, объем которых составляет менее 10 % от общего объёма доходов бюджета, допускается агрегировать в категорию «иные» в разрезе групп доходов.</v>
      </c>
      <c r="B2" s="671"/>
      <c r="C2" s="671"/>
      <c r="D2" s="671"/>
      <c r="E2" s="671"/>
      <c r="F2" s="671"/>
      <c r="G2" s="671"/>
    </row>
    <row r="3" spans="1:10" ht="48" customHeight="1" x14ac:dyDescent="0.25">
      <c r="A3" s="669" t="s">
        <v>86</v>
      </c>
      <c r="B3" s="317" t="str">
        <f>Методика!B10</f>
        <v>Содержится ли в составе Бюджета или в составе материалов к Бюджету приложение о прогнозируемых объёмах поступлений по видам доходов?</v>
      </c>
      <c r="C3" s="669" t="s">
        <v>345</v>
      </c>
      <c r="D3" s="670" t="s">
        <v>20</v>
      </c>
      <c r="E3" s="670"/>
      <c r="F3" s="670"/>
      <c r="G3" s="669" t="s">
        <v>540</v>
      </c>
    </row>
    <row r="4" spans="1:10" ht="29.25" customHeight="1" x14ac:dyDescent="0.25">
      <c r="A4" s="672"/>
      <c r="B4" s="20" t="str">
        <f>Методика!$B$12</f>
        <v>Да, содержится</v>
      </c>
      <c r="C4" s="669"/>
      <c r="D4" s="669" t="s">
        <v>9</v>
      </c>
      <c r="E4" s="669" t="s">
        <v>24</v>
      </c>
      <c r="F4" s="670" t="s">
        <v>8</v>
      </c>
      <c r="G4" s="673"/>
    </row>
    <row r="5" spans="1:10" ht="29.25" customHeight="1" x14ac:dyDescent="0.25">
      <c r="A5" s="672"/>
      <c r="B5" s="20" t="str">
        <f>Методика!$B$13</f>
        <v>Нет, не содержится или не отвечает требованиям</v>
      </c>
      <c r="C5" s="669"/>
      <c r="D5" s="669"/>
      <c r="E5" s="669"/>
      <c r="F5" s="670"/>
      <c r="G5" s="673"/>
      <c r="J5" s="253"/>
    </row>
    <row r="6" spans="1:10" s="13" customFormat="1" ht="26.25" hidden="1" customHeight="1" x14ac:dyDescent="0.25">
      <c r="A6" s="169" t="s">
        <v>459</v>
      </c>
      <c r="B6" s="167"/>
      <c r="C6" s="169"/>
      <c r="D6" s="169"/>
      <c r="E6" s="169"/>
      <c r="F6" s="6"/>
      <c r="G6" s="5"/>
    </row>
    <row r="7" spans="1:10" s="18" customFormat="1" ht="15" customHeight="1" x14ac:dyDescent="0.25">
      <c r="A7" s="271" t="s">
        <v>27</v>
      </c>
      <c r="B7" s="273" t="s">
        <v>15</v>
      </c>
      <c r="C7" s="273"/>
      <c r="D7" s="275">
        <f t="shared" ref="D7:D26" si="0">IF(B7=$B$4,2,0)</f>
        <v>2</v>
      </c>
      <c r="E7" s="275"/>
      <c r="F7" s="277">
        <f>D7*(1-E7)</f>
        <v>2</v>
      </c>
      <c r="G7" s="509" t="s">
        <v>539</v>
      </c>
      <c r="H7" s="176"/>
    </row>
    <row r="8" spans="1:10" s="79" customFormat="1" ht="15" customHeight="1" x14ac:dyDescent="0.25">
      <c r="A8" s="271" t="s">
        <v>28</v>
      </c>
      <c r="B8" s="273" t="s">
        <v>15</v>
      </c>
      <c r="C8" s="505"/>
      <c r="D8" s="275">
        <f t="shared" si="0"/>
        <v>2</v>
      </c>
      <c r="E8" s="417"/>
      <c r="F8" s="277">
        <f t="shared" ref="F8:F27" si="1">D8*(1-E8)</f>
        <v>2</v>
      </c>
      <c r="G8" s="507" t="s">
        <v>423</v>
      </c>
      <c r="H8" s="176"/>
    </row>
    <row r="9" spans="1:10" s="79" customFormat="1" ht="15" customHeight="1" x14ac:dyDescent="0.25">
      <c r="A9" s="271" t="s">
        <v>29</v>
      </c>
      <c r="B9" s="273" t="s">
        <v>15</v>
      </c>
      <c r="C9" s="273"/>
      <c r="D9" s="275">
        <f t="shared" si="0"/>
        <v>2</v>
      </c>
      <c r="E9" s="275"/>
      <c r="F9" s="277">
        <f t="shared" si="1"/>
        <v>2</v>
      </c>
      <c r="G9" s="509" t="s">
        <v>534</v>
      </c>
    </row>
    <row r="10" spans="1:10" s="77" customFormat="1" ht="15" customHeight="1" x14ac:dyDescent="0.25">
      <c r="A10" s="271" t="s">
        <v>30</v>
      </c>
      <c r="B10" s="273" t="s">
        <v>15</v>
      </c>
      <c r="C10" s="276"/>
      <c r="D10" s="275">
        <v>2</v>
      </c>
      <c r="E10" s="275"/>
      <c r="F10" s="277">
        <f t="shared" si="1"/>
        <v>2</v>
      </c>
      <c r="G10" s="507" t="s">
        <v>450</v>
      </c>
    </row>
    <row r="11" spans="1:10" s="10" customFormat="1" ht="15" customHeight="1" x14ac:dyDescent="0.25">
      <c r="A11" s="271" t="s">
        <v>31</v>
      </c>
      <c r="B11" s="273" t="s">
        <v>15</v>
      </c>
      <c r="C11" s="276"/>
      <c r="D11" s="275">
        <f t="shared" si="0"/>
        <v>2</v>
      </c>
      <c r="E11" s="275"/>
      <c r="F11" s="277">
        <f t="shared" si="1"/>
        <v>2</v>
      </c>
      <c r="G11" s="509" t="s">
        <v>451</v>
      </c>
      <c r="H11" s="223"/>
    </row>
    <row r="12" spans="1:10" s="13" customFormat="1" ht="15" customHeight="1" x14ac:dyDescent="0.25">
      <c r="A12" s="271" t="s">
        <v>32</v>
      </c>
      <c r="B12" s="273" t="s">
        <v>15</v>
      </c>
      <c r="C12" s="273"/>
      <c r="D12" s="275">
        <v>2</v>
      </c>
      <c r="E12" s="275"/>
      <c r="F12" s="277">
        <f t="shared" si="1"/>
        <v>2</v>
      </c>
      <c r="G12" s="418" t="s">
        <v>452</v>
      </c>
      <c r="H12" s="171"/>
    </row>
    <row r="13" spans="1:10" s="13" customFormat="1" ht="15" hidden="1" customHeight="1" x14ac:dyDescent="0.25">
      <c r="A13" s="178" t="s">
        <v>26</v>
      </c>
      <c r="B13" s="31"/>
      <c r="C13" s="173"/>
      <c r="D13" s="170"/>
      <c r="E13" s="170"/>
      <c r="F13" s="170"/>
      <c r="G13" s="323"/>
    </row>
    <row r="14" spans="1:10" s="18" customFormat="1" ht="15" customHeight="1" x14ac:dyDescent="0.25">
      <c r="A14" s="271" t="s">
        <v>33</v>
      </c>
      <c r="B14" s="276" t="s">
        <v>15</v>
      </c>
      <c r="C14" s="273"/>
      <c r="D14" s="275">
        <f t="shared" si="0"/>
        <v>2</v>
      </c>
      <c r="E14" s="275"/>
      <c r="F14" s="277">
        <f t="shared" si="1"/>
        <v>2</v>
      </c>
      <c r="G14" s="509" t="s">
        <v>470</v>
      </c>
    </row>
    <row r="15" spans="1:10" s="75" customFormat="1" ht="15" customHeight="1" x14ac:dyDescent="0.25">
      <c r="A15" s="271" t="s">
        <v>34</v>
      </c>
      <c r="B15" s="273" t="s">
        <v>15</v>
      </c>
      <c r="C15" s="273"/>
      <c r="D15" s="275">
        <f t="shared" si="0"/>
        <v>2</v>
      </c>
      <c r="E15" s="275"/>
      <c r="F15" s="277">
        <f t="shared" si="1"/>
        <v>2</v>
      </c>
      <c r="G15" s="507" t="s">
        <v>238</v>
      </c>
      <c r="H15" s="197"/>
    </row>
    <row r="16" spans="1:10" s="75" customFormat="1" ht="15" customHeight="1" x14ac:dyDescent="0.25">
      <c r="A16" s="271" t="s">
        <v>35</v>
      </c>
      <c r="B16" s="273" t="s">
        <v>15</v>
      </c>
      <c r="C16" s="273"/>
      <c r="D16" s="275">
        <f t="shared" si="0"/>
        <v>2</v>
      </c>
      <c r="E16" s="275"/>
      <c r="F16" s="277">
        <f t="shared" si="1"/>
        <v>2</v>
      </c>
      <c r="G16" s="509" t="s">
        <v>541</v>
      </c>
    </row>
    <row r="17" spans="1:7" s="75" customFormat="1" ht="15" customHeight="1" x14ac:dyDescent="0.25">
      <c r="A17" s="271" t="s">
        <v>36</v>
      </c>
      <c r="B17" s="273" t="s">
        <v>15</v>
      </c>
      <c r="C17" s="273"/>
      <c r="D17" s="275">
        <f t="shared" si="0"/>
        <v>2</v>
      </c>
      <c r="E17" s="275"/>
      <c r="F17" s="277">
        <f t="shared" si="1"/>
        <v>2</v>
      </c>
      <c r="G17" s="509" t="s">
        <v>542</v>
      </c>
    </row>
    <row r="18" spans="1:7" s="75" customFormat="1" ht="15" customHeight="1" x14ac:dyDescent="0.25">
      <c r="A18" s="271" t="s">
        <v>37</v>
      </c>
      <c r="B18" s="273" t="s">
        <v>15</v>
      </c>
      <c r="C18" s="273"/>
      <c r="D18" s="275">
        <f t="shared" si="0"/>
        <v>2</v>
      </c>
      <c r="E18" s="275"/>
      <c r="F18" s="277">
        <f t="shared" si="1"/>
        <v>2</v>
      </c>
      <c r="G18" s="509" t="s">
        <v>564</v>
      </c>
    </row>
    <row r="19" spans="1:7" s="75" customFormat="1" ht="15" customHeight="1" x14ac:dyDescent="0.25">
      <c r="A19" s="271" t="s">
        <v>38</v>
      </c>
      <c r="B19" s="273" t="s">
        <v>15</v>
      </c>
      <c r="C19" s="273"/>
      <c r="D19" s="275">
        <f t="shared" si="0"/>
        <v>2</v>
      </c>
      <c r="E19" s="275"/>
      <c r="F19" s="277">
        <f t="shared" si="1"/>
        <v>2</v>
      </c>
      <c r="G19" s="507" t="s">
        <v>545</v>
      </c>
    </row>
    <row r="20" spans="1:7" s="75" customFormat="1" ht="15" customHeight="1" x14ac:dyDescent="0.25">
      <c r="A20" s="271" t="s">
        <v>39</v>
      </c>
      <c r="B20" s="273" t="s">
        <v>15</v>
      </c>
      <c r="C20" s="273"/>
      <c r="D20" s="275">
        <f t="shared" si="0"/>
        <v>2</v>
      </c>
      <c r="E20" s="275"/>
      <c r="F20" s="277">
        <f t="shared" si="1"/>
        <v>2</v>
      </c>
      <c r="G20" s="509" t="s">
        <v>546</v>
      </c>
    </row>
    <row r="21" spans="1:7" s="75" customFormat="1" ht="15" customHeight="1" x14ac:dyDescent="0.25">
      <c r="A21" s="271" t="s">
        <v>40</v>
      </c>
      <c r="B21" s="273" t="s">
        <v>15</v>
      </c>
      <c r="C21" s="273"/>
      <c r="D21" s="275">
        <f t="shared" si="0"/>
        <v>2</v>
      </c>
      <c r="E21" s="275"/>
      <c r="F21" s="277">
        <f t="shared" si="1"/>
        <v>2</v>
      </c>
      <c r="G21" s="509" t="s">
        <v>454</v>
      </c>
    </row>
    <row r="22" spans="1:7" s="75" customFormat="1" ht="15" customHeight="1" x14ac:dyDescent="0.25">
      <c r="A22" s="250" t="s">
        <v>41</v>
      </c>
      <c r="B22" s="244" t="s">
        <v>15</v>
      </c>
      <c r="C22" s="244"/>
      <c r="D22" s="246">
        <f t="shared" si="0"/>
        <v>2</v>
      </c>
      <c r="E22" s="246"/>
      <c r="F22" s="513">
        <f t="shared" si="1"/>
        <v>2</v>
      </c>
      <c r="G22" s="514" t="s">
        <v>455</v>
      </c>
    </row>
    <row r="23" spans="1:7" s="75" customFormat="1" ht="15" customHeight="1" x14ac:dyDescent="0.25">
      <c r="A23" s="250" t="s">
        <v>42</v>
      </c>
      <c r="B23" s="244" t="s">
        <v>15</v>
      </c>
      <c r="C23" s="244" t="s">
        <v>418</v>
      </c>
      <c r="D23" s="246">
        <f t="shared" si="0"/>
        <v>2</v>
      </c>
      <c r="E23" s="246">
        <v>0.5</v>
      </c>
      <c r="F23" s="513">
        <f t="shared" si="1"/>
        <v>1</v>
      </c>
      <c r="G23" s="517" t="s">
        <v>419</v>
      </c>
    </row>
    <row r="24" spans="1:7" s="78" customFormat="1" ht="17.25" customHeight="1" x14ac:dyDescent="0.25">
      <c r="A24" s="250" t="s">
        <v>43</v>
      </c>
      <c r="B24" s="244" t="s">
        <v>15</v>
      </c>
      <c r="C24" s="244"/>
      <c r="D24" s="246">
        <f t="shared" si="0"/>
        <v>2</v>
      </c>
      <c r="E24" s="246"/>
      <c r="F24" s="513">
        <f t="shared" si="1"/>
        <v>2</v>
      </c>
      <c r="G24" s="514" t="s">
        <v>424</v>
      </c>
    </row>
    <row r="25" spans="1:7" s="75" customFormat="1" ht="15" customHeight="1" x14ac:dyDescent="0.25">
      <c r="A25" s="271" t="s">
        <v>44</v>
      </c>
      <c r="B25" s="273" t="s">
        <v>15</v>
      </c>
      <c r="C25" s="273"/>
      <c r="D25" s="275">
        <f t="shared" si="0"/>
        <v>2</v>
      </c>
      <c r="E25" s="275"/>
      <c r="F25" s="277">
        <f t="shared" si="1"/>
        <v>2</v>
      </c>
      <c r="G25" s="509" t="s">
        <v>420</v>
      </c>
    </row>
    <row r="26" spans="1:7" s="75" customFormat="1" ht="15" customHeight="1" x14ac:dyDescent="0.25">
      <c r="A26" s="271" t="s">
        <v>45</v>
      </c>
      <c r="B26" s="273" t="s">
        <v>15</v>
      </c>
      <c r="C26" s="273"/>
      <c r="D26" s="275">
        <f t="shared" si="0"/>
        <v>2</v>
      </c>
      <c r="E26" s="275"/>
      <c r="F26" s="277">
        <f t="shared" si="1"/>
        <v>2</v>
      </c>
      <c r="G26" s="520" t="s">
        <v>425</v>
      </c>
    </row>
    <row r="27" spans="1:7" s="75" customFormat="1" ht="15" customHeight="1" x14ac:dyDescent="0.25">
      <c r="A27" s="271" t="s">
        <v>46</v>
      </c>
      <c r="B27" s="273" t="s">
        <v>15</v>
      </c>
      <c r="C27" s="276"/>
      <c r="D27" s="275">
        <v>2</v>
      </c>
      <c r="E27" s="275"/>
      <c r="F27" s="277">
        <f t="shared" si="1"/>
        <v>2</v>
      </c>
      <c r="G27" s="520" t="s">
        <v>334</v>
      </c>
    </row>
    <row r="28" spans="1:7" x14ac:dyDescent="0.25">
      <c r="G28" s="224"/>
    </row>
    <row r="29" spans="1:7" x14ac:dyDescent="0.25">
      <c r="G29" s="224"/>
    </row>
  </sheetData>
  <autoFilter ref="A6:G27"/>
  <mergeCells count="9">
    <mergeCell ref="D4:D5"/>
    <mergeCell ref="E4:E5"/>
    <mergeCell ref="F4:F5"/>
    <mergeCell ref="A1:G1"/>
    <mergeCell ref="A2:G2"/>
    <mergeCell ref="A3:A5"/>
    <mergeCell ref="C3:C5"/>
    <mergeCell ref="D3:F3"/>
    <mergeCell ref="G3:G5"/>
  </mergeCells>
  <dataValidations count="4">
    <dataValidation type="list" allowBlank="1" showInputMessage="1" showErrorMessage="1" sqref="B13">
      <formula1>#REF!</formula1>
    </dataValidation>
    <dataValidation type="list" allowBlank="1" showInputMessage="1" showErrorMessage="1" sqref="B15:B27 B6:B12">
      <formula1>$B$4:$B$5</formula1>
    </dataValidation>
    <dataValidation type="list" allowBlank="1" showInputMessage="1" showErrorMessage="1" sqref="B14">
      <formula1>$B$3:$B$4</formula1>
    </dataValidation>
    <dataValidation type="list" allowBlank="1" showInputMessage="1" showErrorMessage="1" sqref="E7:E12 E14:E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s>
  <hyperlinks>
    <hyperlink ref="F6" r:id="rId1" display="http://beldepfin.ru/?page_id=4202"/>
    <hyperlink ref="G8" r:id="rId2"/>
    <hyperlink ref="G23" r:id="rId3"/>
    <hyperlink ref="G25" r:id="rId4"/>
    <hyperlink ref="G27" r:id="rId5"/>
    <hyperlink ref="G22" r:id="rId6"/>
    <hyperlink ref="G9" display="http://finupr.adminta.ru/index.php/byudzhet-mogo-inta/utrverzhdennyj-byudzhet/68-utverzhdennyj-byudzhet-2024-god/623-dopolnitelnye-materialy-k-resheniyu-soveta-mogo-inta-ot-14-dekabrya-2023-g-iv-27-8-o-byudzhete-munitsipalnogo-obrazovaniya-gorodskogo-okru"/>
    <hyperlink ref="G10" r:id="rId7"/>
    <hyperlink ref="G11" r:id="rId8"/>
    <hyperlink ref="G12" r:id="rId9"/>
    <hyperlink ref="G14" r:id="rId10"/>
    <hyperlink ref="G7" r:id="rId11"/>
    <hyperlink ref="G15" r:id="rId12"/>
    <hyperlink ref="G16" r:id="rId13"/>
    <hyperlink ref="G17" r:id="rId14"/>
    <hyperlink ref="G19" r:id="rId15"/>
    <hyperlink ref="G20" r:id="rId16"/>
    <hyperlink ref="G21" r:id="rId17"/>
    <hyperlink ref="G24" r:id="rId18"/>
    <hyperlink ref="G26" r:id="rId19"/>
    <hyperlink ref="G18" r:id="rId20"/>
  </hyperlinks>
  <pageMargins left="0.70866141732283472" right="0.70866141732283472" top="0.74803149606299213" bottom="0.74803149606299213" header="0.31496062992125984" footer="0.31496062992125984"/>
  <pageSetup paperSize="9" scale="68" fitToHeight="3" orientation="landscape" r:id="rId21"/>
  <headerFooter>
    <oddFooter>&amp;C&amp;"Times New Roman,обычный"&amp;8Исходные данные и оценка показателя 1.1&amp;R&amp;8&amp;P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I29"/>
  <sheetViews>
    <sheetView zoomScaleNormal="100" zoomScaleSheetLayoutView="80" workbookViewId="0">
      <selection sqref="A1:G1"/>
    </sheetView>
  </sheetViews>
  <sheetFormatPr defaultColWidth="8.85546875" defaultRowHeight="15" x14ac:dyDescent="0.25"/>
  <cols>
    <col min="1" max="1" width="19.42578125" style="3" customWidth="1"/>
    <col min="2" max="2" width="35.7109375" style="22" customWidth="1"/>
    <col min="3" max="3" width="51.7109375" style="3" customWidth="1"/>
    <col min="4" max="4" width="6.7109375" style="3" customWidth="1"/>
    <col min="5" max="5" width="8.140625" style="3" customWidth="1"/>
    <col min="6" max="6" width="7.28515625" style="4" customWidth="1"/>
    <col min="7" max="7" width="93.28515625" style="2" customWidth="1"/>
    <col min="8" max="16384" width="8.85546875" style="9"/>
  </cols>
  <sheetData>
    <row r="1" spans="1:9" s="1" customFormat="1" ht="26.25" customHeight="1" x14ac:dyDescent="0.2">
      <c r="A1" s="656" t="str">
        <f>"Мониторинг бюджетных данных по вопросу "&amp;Методика!B14</f>
        <v>Мониторинг бюджетных данных по вопросу 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B1" s="656"/>
      <c r="C1" s="656"/>
      <c r="D1" s="656"/>
      <c r="E1" s="656"/>
      <c r="F1" s="656"/>
      <c r="G1" s="656"/>
    </row>
    <row r="2" spans="1:9" s="1" customFormat="1" ht="39.75" customHeight="1" x14ac:dyDescent="0.2">
      <c r="A2" s="671" t="str">
        <f>Методика!B15</f>
        <v>Классификация расходов бюджетов по разделам и подразделам характеризует расходы по функциональным признакам и является единой для бюджетов бюджетной системы Российской Федерации (в отличие от программной или ведомственной классификации). Представление расходов бюджета с использованием классификации расходов по разделам и подразделам позволяет проводить их анализ в сопоставлении с другими отчётными периодами и бюджетами других публично-правовых образований.</v>
      </c>
      <c r="B2" s="671"/>
      <c r="C2" s="671"/>
      <c r="D2" s="671"/>
      <c r="E2" s="671"/>
      <c r="F2" s="671"/>
      <c r="G2" s="671"/>
    </row>
    <row r="3" spans="1:9" ht="56.25" customHeight="1" x14ac:dyDescent="0.25">
      <c r="A3" s="669" t="s">
        <v>86</v>
      </c>
      <c r="B3" s="149" t="str">
        <f>Методика!B14</f>
        <v>Содержится ли в составе Бюджета или в составе материалов к Бюджету приложение о распределении бюджетных ассигнований по разделам и подразделам классификации расходов бюджетов?</v>
      </c>
      <c r="C3" s="669" t="s">
        <v>345</v>
      </c>
      <c r="D3" s="670" t="s">
        <v>342</v>
      </c>
      <c r="E3" s="670"/>
      <c r="F3" s="670"/>
      <c r="G3" s="669" t="s">
        <v>540</v>
      </c>
    </row>
    <row r="4" spans="1:9" ht="29.25" customHeight="1" x14ac:dyDescent="0.25">
      <c r="A4" s="672"/>
      <c r="B4" s="20" t="str">
        <f>Методика!$B$16</f>
        <v>Да, содержится</v>
      </c>
      <c r="C4" s="669"/>
      <c r="D4" s="669" t="s">
        <v>9</v>
      </c>
      <c r="E4" s="669" t="s">
        <v>24</v>
      </c>
      <c r="F4" s="670" t="s">
        <v>8</v>
      </c>
      <c r="G4" s="673"/>
    </row>
    <row r="5" spans="1:9" ht="29.25" customHeight="1" x14ac:dyDescent="0.25">
      <c r="A5" s="672"/>
      <c r="B5" s="20" t="str">
        <f>Методика!$B$17</f>
        <v>Нет, не содержится</v>
      </c>
      <c r="C5" s="669"/>
      <c r="D5" s="669"/>
      <c r="E5" s="669"/>
      <c r="F5" s="670"/>
      <c r="G5" s="673"/>
    </row>
    <row r="6" spans="1:9" s="13" customFormat="1" ht="21" hidden="1" x14ac:dyDescent="0.25">
      <c r="A6" s="169" t="s">
        <v>459</v>
      </c>
      <c r="B6" s="167"/>
      <c r="C6" s="169"/>
      <c r="D6" s="169"/>
      <c r="E6" s="169"/>
      <c r="F6" s="6"/>
      <c r="G6" s="5"/>
    </row>
    <row r="7" spans="1:9" s="18" customFormat="1" ht="15" customHeight="1" x14ac:dyDescent="0.25">
      <c r="A7" s="271" t="s">
        <v>27</v>
      </c>
      <c r="B7" s="273" t="s">
        <v>15</v>
      </c>
      <c r="C7" s="273"/>
      <c r="D7" s="275">
        <f t="shared" ref="D7:D27" si="0">IF(B7=$B$4,2,0)</f>
        <v>2</v>
      </c>
      <c r="E7" s="275"/>
      <c r="F7" s="277">
        <f>D7*(1-E7)</f>
        <v>2</v>
      </c>
      <c r="G7" s="511" t="s">
        <v>539</v>
      </c>
      <c r="H7" s="190"/>
      <c r="I7" s="204"/>
    </row>
    <row r="8" spans="1:9" s="79" customFormat="1" ht="15" customHeight="1" x14ac:dyDescent="0.25">
      <c r="A8" s="271" t="s">
        <v>28</v>
      </c>
      <c r="B8" s="273" t="s">
        <v>15</v>
      </c>
      <c r="C8" s="505"/>
      <c r="D8" s="275">
        <f t="shared" si="0"/>
        <v>2</v>
      </c>
      <c r="E8" s="275"/>
      <c r="F8" s="277">
        <f t="shared" ref="F8:F27" si="1">D8*(1-E8)</f>
        <v>2</v>
      </c>
      <c r="G8" s="508" t="s">
        <v>533</v>
      </c>
      <c r="H8" s="176"/>
    </row>
    <row r="9" spans="1:9" s="19" customFormat="1" ht="15" customHeight="1" x14ac:dyDescent="0.25">
      <c r="A9" s="271" t="s">
        <v>29</v>
      </c>
      <c r="B9" s="273" t="s">
        <v>15</v>
      </c>
      <c r="C9" s="273"/>
      <c r="D9" s="275">
        <f t="shared" si="0"/>
        <v>2</v>
      </c>
      <c r="E9" s="275"/>
      <c r="F9" s="277">
        <f t="shared" si="1"/>
        <v>2</v>
      </c>
      <c r="G9" s="508" t="s">
        <v>534</v>
      </c>
      <c r="H9" s="190"/>
    </row>
    <row r="10" spans="1:9" s="77" customFormat="1" ht="15" customHeight="1" x14ac:dyDescent="0.25">
      <c r="A10" s="271" t="s">
        <v>30</v>
      </c>
      <c r="B10" s="273" t="s">
        <v>15</v>
      </c>
      <c r="C10" s="276"/>
      <c r="D10" s="275">
        <f t="shared" si="0"/>
        <v>2</v>
      </c>
      <c r="E10" s="275"/>
      <c r="F10" s="277">
        <f t="shared" si="1"/>
        <v>2</v>
      </c>
      <c r="G10" s="476" t="s">
        <v>450</v>
      </c>
      <c r="H10" s="188"/>
    </row>
    <row r="11" spans="1:9" s="10" customFormat="1" ht="15" customHeight="1" x14ac:dyDescent="0.25">
      <c r="A11" s="271" t="s">
        <v>31</v>
      </c>
      <c r="B11" s="276" t="s">
        <v>15</v>
      </c>
      <c r="C11" s="276"/>
      <c r="D11" s="275">
        <f t="shared" si="0"/>
        <v>2</v>
      </c>
      <c r="E11" s="275"/>
      <c r="F11" s="277">
        <f t="shared" si="1"/>
        <v>2</v>
      </c>
      <c r="G11" s="476" t="s">
        <v>451</v>
      </c>
      <c r="H11" s="188"/>
    </row>
    <row r="12" spans="1:9" s="13" customFormat="1" ht="15" customHeight="1" x14ac:dyDescent="0.25">
      <c r="A12" s="271" t="s">
        <v>32</v>
      </c>
      <c r="B12" s="273" t="s">
        <v>15</v>
      </c>
      <c r="C12" s="273"/>
      <c r="D12" s="275">
        <f t="shared" si="0"/>
        <v>2</v>
      </c>
      <c r="E12" s="275"/>
      <c r="F12" s="277">
        <f t="shared" si="1"/>
        <v>2</v>
      </c>
      <c r="G12" s="508" t="s">
        <v>452</v>
      </c>
      <c r="H12" s="186"/>
    </row>
    <row r="13" spans="1:9" s="13" customFormat="1" ht="15" hidden="1" customHeight="1" x14ac:dyDescent="0.25">
      <c r="A13" s="178" t="s">
        <v>26</v>
      </c>
      <c r="B13" s="31"/>
      <c r="C13" s="173"/>
      <c r="D13" s="170"/>
      <c r="E13" s="170"/>
      <c r="F13" s="170"/>
      <c r="G13" s="118"/>
    </row>
    <row r="14" spans="1:9" s="78" customFormat="1" ht="15" customHeight="1" x14ac:dyDescent="0.25">
      <c r="A14" s="271" t="s">
        <v>33</v>
      </c>
      <c r="B14" s="276" t="s">
        <v>15</v>
      </c>
      <c r="C14" s="273"/>
      <c r="D14" s="275">
        <f t="shared" si="0"/>
        <v>2</v>
      </c>
      <c r="E14" s="275"/>
      <c r="F14" s="277">
        <f t="shared" si="1"/>
        <v>2</v>
      </c>
      <c r="G14" s="508" t="s">
        <v>470</v>
      </c>
    </row>
    <row r="15" spans="1:9" s="75" customFormat="1" ht="15" customHeight="1" x14ac:dyDescent="0.25">
      <c r="A15" s="271" t="s">
        <v>34</v>
      </c>
      <c r="B15" s="273" t="s">
        <v>15</v>
      </c>
      <c r="C15" s="273"/>
      <c r="D15" s="275">
        <f t="shared" si="0"/>
        <v>2</v>
      </c>
      <c r="E15" s="275"/>
      <c r="F15" s="277">
        <f t="shared" si="1"/>
        <v>2</v>
      </c>
      <c r="G15" s="508" t="s">
        <v>238</v>
      </c>
      <c r="H15" s="197"/>
    </row>
    <row r="16" spans="1:9" s="75" customFormat="1" ht="15" customHeight="1" x14ac:dyDescent="0.25">
      <c r="A16" s="271" t="s">
        <v>35</v>
      </c>
      <c r="B16" s="273" t="s">
        <v>15</v>
      </c>
      <c r="C16" s="273"/>
      <c r="D16" s="275">
        <f t="shared" si="0"/>
        <v>2</v>
      </c>
      <c r="E16" s="275"/>
      <c r="F16" s="277">
        <f t="shared" si="1"/>
        <v>2</v>
      </c>
      <c r="G16" s="508" t="s">
        <v>541</v>
      </c>
      <c r="H16" s="197"/>
    </row>
    <row r="17" spans="1:7" s="75" customFormat="1" ht="15" customHeight="1" x14ac:dyDescent="0.25">
      <c r="A17" s="271" t="s">
        <v>36</v>
      </c>
      <c r="B17" s="273" t="s">
        <v>15</v>
      </c>
      <c r="C17" s="273"/>
      <c r="D17" s="275">
        <f t="shared" si="0"/>
        <v>2</v>
      </c>
      <c r="E17" s="275"/>
      <c r="F17" s="277">
        <f t="shared" si="1"/>
        <v>2</v>
      </c>
      <c r="G17" s="508" t="s">
        <v>542</v>
      </c>
    </row>
    <row r="18" spans="1:7" s="75" customFormat="1" ht="15" customHeight="1" x14ac:dyDescent="0.25">
      <c r="A18" s="271" t="s">
        <v>37</v>
      </c>
      <c r="B18" s="273" t="s">
        <v>15</v>
      </c>
      <c r="C18" s="273"/>
      <c r="D18" s="275">
        <f t="shared" si="0"/>
        <v>2</v>
      </c>
      <c r="E18" s="275"/>
      <c r="F18" s="277">
        <f t="shared" si="1"/>
        <v>2</v>
      </c>
      <c r="G18" s="508" t="s">
        <v>564</v>
      </c>
    </row>
    <row r="19" spans="1:7" s="75" customFormat="1" ht="15" customHeight="1" x14ac:dyDescent="0.25">
      <c r="A19" s="271" t="s">
        <v>38</v>
      </c>
      <c r="B19" s="273" t="s">
        <v>15</v>
      </c>
      <c r="C19" s="273"/>
      <c r="D19" s="275">
        <f t="shared" si="0"/>
        <v>2</v>
      </c>
      <c r="E19" s="275"/>
      <c r="F19" s="277">
        <f t="shared" si="1"/>
        <v>2</v>
      </c>
      <c r="G19" s="508" t="s">
        <v>545</v>
      </c>
    </row>
    <row r="20" spans="1:7" s="75" customFormat="1" ht="15" customHeight="1" x14ac:dyDescent="0.25">
      <c r="A20" s="271" t="s">
        <v>39</v>
      </c>
      <c r="B20" s="273" t="s">
        <v>15</v>
      </c>
      <c r="C20" s="273"/>
      <c r="D20" s="275">
        <f t="shared" si="0"/>
        <v>2</v>
      </c>
      <c r="E20" s="275"/>
      <c r="F20" s="277">
        <f t="shared" si="1"/>
        <v>2</v>
      </c>
      <c r="G20" s="508" t="s">
        <v>546</v>
      </c>
    </row>
    <row r="21" spans="1:7" s="75" customFormat="1" ht="15" customHeight="1" x14ac:dyDescent="0.25">
      <c r="A21" s="271" t="s">
        <v>40</v>
      </c>
      <c r="B21" s="273" t="s">
        <v>15</v>
      </c>
      <c r="C21" s="273"/>
      <c r="D21" s="275">
        <f t="shared" si="0"/>
        <v>2</v>
      </c>
      <c r="E21" s="275"/>
      <c r="F21" s="277">
        <f t="shared" si="1"/>
        <v>2</v>
      </c>
      <c r="G21" s="508" t="s">
        <v>454</v>
      </c>
    </row>
    <row r="22" spans="1:7" s="75" customFormat="1" ht="15" customHeight="1" x14ac:dyDescent="0.25">
      <c r="A22" s="250" t="s">
        <v>41</v>
      </c>
      <c r="B22" s="244" t="s">
        <v>15</v>
      </c>
      <c r="C22" s="244"/>
      <c r="D22" s="246">
        <f t="shared" si="0"/>
        <v>2</v>
      </c>
      <c r="E22" s="246"/>
      <c r="F22" s="513">
        <f t="shared" si="1"/>
        <v>2</v>
      </c>
      <c r="G22" s="515" t="s">
        <v>455</v>
      </c>
    </row>
    <row r="23" spans="1:7" s="75" customFormat="1" ht="15" customHeight="1" x14ac:dyDescent="0.25">
      <c r="A23" s="250" t="s">
        <v>42</v>
      </c>
      <c r="B23" s="244" t="s">
        <v>15</v>
      </c>
      <c r="C23" s="244" t="s">
        <v>418</v>
      </c>
      <c r="D23" s="246">
        <f t="shared" si="0"/>
        <v>2</v>
      </c>
      <c r="E23" s="246">
        <v>0.5</v>
      </c>
      <c r="F23" s="513">
        <f t="shared" si="1"/>
        <v>1</v>
      </c>
      <c r="G23" s="466" t="s">
        <v>419</v>
      </c>
    </row>
    <row r="24" spans="1:7" s="78" customFormat="1" ht="15" customHeight="1" x14ac:dyDescent="0.25">
      <c r="A24" s="250" t="s">
        <v>43</v>
      </c>
      <c r="B24" s="244" t="s">
        <v>15</v>
      </c>
      <c r="C24" s="244"/>
      <c r="D24" s="246">
        <f t="shared" si="0"/>
        <v>2</v>
      </c>
      <c r="E24" s="246"/>
      <c r="F24" s="513">
        <f t="shared" si="1"/>
        <v>2</v>
      </c>
      <c r="G24" s="515" t="s">
        <v>424</v>
      </c>
    </row>
    <row r="25" spans="1:7" s="75" customFormat="1" ht="15" customHeight="1" x14ac:dyDescent="0.25">
      <c r="A25" s="271" t="s">
        <v>44</v>
      </c>
      <c r="B25" s="273" t="s">
        <v>15</v>
      </c>
      <c r="C25" s="273"/>
      <c r="D25" s="275">
        <f t="shared" si="0"/>
        <v>2</v>
      </c>
      <c r="E25" s="275"/>
      <c r="F25" s="277">
        <f t="shared" si="1"/>
        <v>2</v>
      </c>
      <c r="G25" s="508" t="s">
        <v>420</v>
      </c>
    </row>
    <row r="26" spans="1:7" s="75" customFormat="1" ht="15" customHeight="1" x14ac:dyDescent="0.25">
      <c r="A26" s="271" t="s">
        <v>45</v>
      </c>
      <c r="B26" s="273" t="s">
        <v>15</v>
      </c>
      <c r="C26" s="273"/>
      <c r="D26" s="275">
        <f t="shared" si="0"/>
        <v>2</v>
      </c>
      <c r="E26" s="275"/>
      <c r="F26" s="277">
        <f t="shared" si="1"/>
        <v>2</v>
      </c>
      <c r="G26" s="508" t="s">
        <v>425</v>
      </c>
    </row>
    <row r="27" spans="1:7" s="75" customFormat="1" ht="15" customHeight="1" x14ac:dyDescent="0.25">
      <c r="A27" s="271" t="s">
        <v>46</v>
      </c>
      <c r="B27" s="273" t="s">
        <v>15</v>
      </c>
      <c r="C27" s="276"/>
      <c r="D27" s="275">
        <f t="shared" si="0"/>
        <v>2</v>
      </c>
      <c r="E27" s="275"/>
      <c r="F27" s="277">
        <f t="shared" si="1"/>
        <v>2</v>
      </c>
      <c r="G27" s="476" t="s">
        <v>334</v>
      </c>
    </row>
    <row r="28" spans="1:7" x14ac:dyDescent="0.25">
      <c r="G28" s="242"/>
    </row>
    <row r="29" spans="1:7" x14ac:dyDescent="0.25">
      <c r="G29" s="222"/>
    </row>
  </sheetData>
  <autoFilter ref="A6:G27"/>
  <mergeCells count="9">
    <mergeCell ref="A1:G1"/>
    <mergeCell ref="A2:G2"/>
    <mergeCell ref="A3:A5"/>
    <mergeCell ref="C3:C5"/>
    <mergeCell ref="D3:F3"/>
    <mergeCell ref="G3:G5"/>
    <mergeCell ref="D4:D5"/>
    <mergeCell ref="E4:E5"/>
    <mergeCell ref="F4:F5"/>
  </mergeCells>
  <dataValidations count="4">
    <dataValidation type="list" allowBlank="1" showInputMessage="1" showErrorMessage="1" sqref="B12 B15:B27 B6:B10">
      <formula1>$B$4:$B$5</formula1>
    </dataValidation>
    <dataValidation type="list" allowBlank="1" showInputMessage="1" showErrorMessage="1" sqref="B13">
      <formula1>#REF!</formula1>
    </dataValidation>
    <dataValidation type="list" allowBlank="1" showInputMessage="1" showErrorMessage="1" sqref="E7:E12 E14:E27">
      <mc:AlternateContent xmlns:x12ac="http://schemas.microsoft.com/office/spreadsheetml/2011/1/ac" xmlns:mc="http://schemas.openxmlformats.org/markup-compatibility/2006">
        <mc:Choice Requires="x12ac">
          <x12ac:list>"0,5"</x12ac:list>
        </mc:Choice>
        <mc:Fallback>
          <formula1>"0,5"</formula1>
        </mc:Fallback>
      </mc:AlternateContent>
    </dataValidation>
    <dataValidation type="list" allowBlank="1" showInputMessage="1" showErrorMessage="1" sqref="B11 B14">
      <formula1>$B$3:$B$4</formula1>
    </dataValidation>
  </dataValidations>
  <hyperlinks>
    <hyperlink ref="F6" r:id="rId1" display="http://beldepfin.ru/?page_id=4202"/>
    <hyperlink ref="G15" r:id="rId2"/>
    <hyperlink ref="G21" r:id="rId3"/>
    <hyperlink ref="G23" r:id="rId4"/>
    <hyperlink ref="G25" r:id="rId5"/>
    <hyperlink ref="G27" r:id="rId6"/>
    <hyperlink ref="G22" r:id="rId7"/>
    <hyperlink ref="G8" r:id="rId8"/>
    <hyperlink ref="G9" display="http://finupr.adminta.ru/index.php/byudzhet-mogo-inta/utrverzhdennyj-byudzhet/68-utverzhdennyj-byudzhet-2024-god/623-dopolnitelnye-materialy-k-resheniyu-soveta-mogo-inta-ot-14-dekabrya-2023-g-iv-27-8-o-byudzhete-munitsipalnogo-obrazovaniya-gorodskogo-okru"/>
    <hyperlink ref="G10" r:id="rId9"/>
    <hyperlink ref="G11" r:id="rId10"/>
    <hyperlink ref="G12" r:id="rId11"/>
    <hyperlink ref="G7" r:id="rId12"/>
    <hyperlink ref="G14" r:id="rId13"/>
    <hyperlink ref="G16" r:id="rId14"/>
    <hyperlink ref="G17" r:id="rId15"/>
    <hyperlink ref="G19" r:id="rId16"/>
    <hyperlink ref="G20" r:id="rId17"/>
    <hyperlink ref="G24" r:id="rId18"/>
    <hyperlink ref="G26" r:id="rId19"/>
    <hyperlink ref="G18" r:id="rId20"/>
  </hyperlinks>
  <pageMargins left="0.70866141732283472" right="0.70866141732283472" top="0.74803149606299213" bottom="0.74803149606299213" header="0.31496062992125984" footer="0.31496062992125984"/>
  <pageSetup paperSize="9" scale="68" fitToHeight="3" orientation="landscape" r:id="rId21"/>
  <headerFooter>
    <oddFooter>&amp;C&amp;"Times New Roman,обычный"&amp;8Исходные данные и оценка показателя 1.1&amp;R&amp;8&amp;P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F50"/>
  <sheetViews>
    <sheetView zoomScaleNormal="100" zoomScaleSheetLayoutView="80" workbookViewId="0">
      <selection sqref="A1:D1"/>
    </sheetView>
  </sheetViews>
  <sheetFormatPr defaultColWidth="8.85546875" defaultRowHeight="15" x14ac:dyDescent="0.25"/>
  <cols>
    <col min="1" max="1" width="19.42578125" style="3" customWidth="1"/>
    <col min="2" max="2" width="54.7109375" style="22" customWidth="1"/>
    <col min="3" max="3" width="100" style="3" customWidth="1"/>
    <col min="4" max="4" width="10.5703125" style="3" customWidth="1"/>
    <col min="5" max="5" width="6.85546875" style="9" customWidth="1"/>
    <col min="6" max="6" width="15.140625" style="9" customWidth="1"/>
    <col min="7" max="16384" width="8.85546875" style="9"/>
  </cols>
  <sheetData>
    <row r="1" spans="1:6" s="1" customFormat="1" ht="31.5" customHeight="1" x14ac:dyDescent="0.2">
      <c r="A1" s="656" t="str">
        <f>"Мониторинг бюджетных данных по вопросу "&amp;Методика!B20</f>
        <v>Мониторинг бюджетных данных по вопросу 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B1" s="656"/>
      <c r="C1" s="656"/>
      <c r="D1" s="656"/>
    </row>
    <row r="2" spans="1:6" ht="70.5" customHeight="1" x14ac:dyDescent="0.25">
      <c r="A2" s="669" t="s">
        <v>86</v>
      </c>
      <c r="B2" s="209" t="str">
        <f>Методика!$B$20</f>
        <v>Доля муниципальных бюджетных и автономных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муниципальные задания на отчётный год (на отчётный год и плановый период), в процентах от общего количества муниципальных бюджетных и автономных учреждений МО.</v>
      </c>
      <c r="C2" s="669" t="s">
        <v>344</v>
      </c>
      <c r="D2" s="208" t="s">
        <v>346</v>
      </c>
    </row>
    <row r="3" spans="1:6" ht="15.75" customHeight="1" x14ac:dyDescent="0.25">
      <c r="A3" s="672"/>
      <c r="B3" s="33">
        <f>Методика!$B$21</f>
        <v>1</v>
      </c>
      <c r="C3" s="669"/>
      <c r="D3" s="674" t="s">
        <v>9</v>
      </c>
    </row>
    <row r="4" spans="1:6" ht="15.75" customHeight="1" x14ac:dyDescent="0.25">
      <c r="A4" s="672"/>
      <c r="B4" s="20" t="str">
        <f>Методика!$B$22</f>
        <v>95% и более</v>
      </c>
      <c r="C4" s="669"/>
      <c r="D4" s="675"/>
    </row>
    <row r="5" spans="1:6" ht="15.75" customHeight="1" x14ac:dyDescent="0.25">
      <c r="A5" s="672"/>
      <c r="B5" s="20" t="str">
        <f>Методика!$B$23</f>
        <v>85% и более</v>
      </c>
      <c r="C5" s="669"/>
      <c r="D5" s="675"/>
    </row>
    <row r="6" spans="1:6" ht="15.75" customHeight="1" x14ac:dyDescent="0.25">
      <c r="A6" s="672"/>
      <c r="B6" s="20" t="str">
        <f>Методика!$B$24</f>
        <v>Менее 85%</v>
      </c>
      <c r="C6" s="669"/>
      <c r="D6" s="676"/>
    </row>
    <row r="7" spans="1:6" s="13" customFormat="1" ht="21" hidden="1" x14ac:dyDescent="0.25">
      <c r="A7" s="169" t="s">
        <v>459</v>
      </c>
      <c r="B7" s="167"/>
      <c r="C7" s="169"/>
      <c r="D7" s="210"/>
    </row>
    <row r="8" spans="1:6" s="18" customFormat="1" ht="15" customHeight="1" x14ac:dyDescent="0.25">
      <c r="A8" s="250" t="s">
        <v>27</v>
      </c>
      <c r="B8" s="251">
        <v>1</v>
      </c>
      <c r="C8" s="243"/>
      <c r="D8" s="353">
        <f>IF(B8=$B$3,4,IF(B8=$B$4,2,IF(B8=$B$5,1,0)))</f>
        <v>4</v>
      </c>
    </row>
    <row r="9" spans="1:6" s="13" customFormat="1" ht="15" customHeight="1" x14ac:dyDescent="0.25">
      <c r="A9" s="250" t="s">
        <v>28</v>
      </c>
      <c r="B9" s="251">
        <v>1</v>
      </c>
      <c r="C9" s="456"/>
      <c r="D9" s="353">
        <f t="shared" ref="D9:D28" si="0">IF(B9=$B$3,4,IF(B9=$B$4,2,IF(B9=$B$5,1,0)))</f>
        <v>4</v>
      </c>
      <c r="F9" s="138"/>
    </row>
    <row r="10" spans="1:6" s="19" customFormat="1" ht="15" customHeight="1" x14ac:dyDescent="0.25">
      <c r="A10" s="250" t="s">
        <v>29</v>
      </c>
      <c r="B10" s="251">
        <v>1</v>
      </c>
      <c r="C10" s="456"/>
      <c r="D10" s="353">
        <f t="shared" si="0"/>
        <v>4</v>
      </c>
      <c r="F10" s="138"/>
    </row>
    <row r="11" spans="1:6" s="18" customFormat="1" ht="15" customHeight="1" x14ac:dyDescent="0.25">
      <c r="A11" s="250" t="s">
        <v>30</v>
      </c>
      <c r="B11" s="251" t="s">
        <v>50</v>
      </c>
      <c r="C11" s="243">
        <v>1106028424</v>
      </c>
      <c r="D11" s="353">
        <f t="shared" si="0"/>
        <v>2</v>
      </c>
      <c r="F11" s="138"/>
    </row>
    <row r="12" spans="1:6" s="10" customFormat="1" ht="15" customHeight="1" x14ac:dyDescent="0.25">
      <c r="A12" s="250" t="s">
        <v>31</v>
      </c>
      <c r="B12" s="251">
        <v>1</v>
      </c>
      <c r="C12" s="243"/>
      <c r="D12" s="353">
        <f t="shared" si="0"/>
        <v>4</v>
      </c>
      <c r="F12" s="138"/>
    </row>
    <row r="13" spans="1:6" s="13" customFormat="1" ht="15" customHeight="1" x14ac:dyDescent="0.25">
      <c r="A13" s="250" t="s">
        <v>32</v>
      </c>
      <c r="B13" s="251">
        <v>1</v>
      </c>
      <c r="C13" s="243"/>
      <c r="D13" s="353">
        <f t="shared" si="0"/>
        <v>4</v>
      </c>
      <c r="F13" s="138"/>
    </row>
    <row r="14" spans="1:6" s="13" customFormat="1" ht="15" hidden="1" customHeight="1" x14ac:dyDescent="0.25">
      <c r="A14" s="178" t="s">
        <v>26</v>
      </c>
      <c r="B14" s="88"/>
      <c r="C14" s="178"/>
      <c r="D14" s="211"/>
      <c r="F14" s="138"/>
    </row>
    <row r="15" spans="1:6" s="18" customFormat="1" ht="15" customHeight="1" x14ac:dyDescent="0.25">
      <c r="A15" s="250" t="s">
        <v>33</v>
      </c>
      <c r="B15" s="251" t="s">
        <v>50</v>
      </c>
      <c r="C15" s="244" t="s">
        <v>422</v>
      </c>
      <c r="D15" s="353">
        <f t="shared" si="0"/>
        <v>2</v>
      </c>
      <c r="F15" s="138"/>
    </row>
    <row r="16" spans="1:6" ht="15" customHeight="1" x14ac:dyDescent="0.25">
      <c r="A16" s="250" t="s">
        <v>34</v>
      </c>
      <c r="B16" s="251">
        <v>1</v>
      </c>
      <c r="C16" s="244"/>
      <c r="D16" s="353">
        <f t="shared" si="0"/>
        <v>4</v>
      </c>
      <c r="F16" s="138"/>
    </row>
    <row r="17" spans="1:6" ht="15" customHeight="1" x14ac:dyDescent="0.25">
      <c r="A17" s="250" t="s">
        <v>35</v>
      </c>
      <c r="B17" s="251" t="s">
        <v>52</v>
      </c>
      <c r="C17" s="244" t="s">
        <v>501</v>
      </c>
      <c r="D17" s="353">
        <f t="shared" si="0"/>
        <v>0</v>
      </c>
      <c r="F17" s="138"/>
    </row>
    <row r="18" spans="1:6" ht="15" customHeight="1" x14ac:dyDescent="0.25">
      <c r="A18" s="250" t="s">
        <v>36</v>
      </c>
      <c r="B18" s="251">
        <v>1</v>
      </c>
      <c r="C18" s="244"/>
      <c r="D18" s="353">
        <f t="shared" si="0"/>
        <v>4</v>
      </c>
      <c r="F18" s="138"/>
    </row>
    <row r="19" spans="1:6" ht="15" customHeight="1" x14ac:dyDescent="0.25">
      <c r="A19" s="250" t="s">
        <v>37</v>
      </c>
      <c r="B19" s="251" t="s">
        <v>50</v>
      </c>
      <c r="C19" s="244" t="s">
        <v>502</v>
      </c>
      <c r="D19" s="353">
        <f t="shared" si="0"/>
        <v>2</v>
      </c>
      <c r="F19" s="138"/>
    </row>
    <row r="20" spans="1:6" x14ac:dyDescent="0.25">
      <c r="A20" s="250" t="s">
        <v>38</v>
      </c>
      <c r="B20" s="251">
        <v>1</v>
      </c>
      <c r="C20" s="245"/>
      <c r="D20" s="353">
        <f t="shared" si="0"/>
        <v>4</v>
      </c>
      <c r="F20" s="138"/>
    </row>
    <row r="21" spans="1:6" ht="15" customHeight="1" x14ac:dyDescent="0.25">
      <c r="A21" s="250" t="s">
        <v>39</v>
      </c>
      <c r="B21" s="251">
        <v>1</v>
      </c>
      <c r="C21" s="244"/>
      <c r="D21" s="353">
        <f t="shared" si="0"/>
        <v>4</v>
      </c>
      <c r="F21" s="138"/>
    </row>
    <row r="22" spans="1:6" ht="15" customHeight="1" x14ac:dyDescent="0.25">
      <c r="A22" s="250" t="s">
        <v>40</v>
      </c>
      <c r="B22" s="251">
        <v>1</v>
      </c>
      <c r="C22" s="244"/>
      <c r="D22" s="353">
        <f t="shared" si="0"/>
        <v>4</v>
      </c>
      <c r="F22" s="138"/>
    </row>
    <row r="23" spans="1:6" ht="15" customHeight="1" x14ac:dyDescent="0.25">
      <c r="A23" s="250" t="s">
        <v>41</v>
      </c>
      <c r="B23" s="251">
        <v>1</v>
      </c>
      <c r="C23" s="244"/>
      <c r="D23" s="353">
        <f t="shared" si="0"/>
        <v>4</v>
      </c>
      <c r="F23" s="138"/>
    </row>
    <row r="24" spans="1:6" ht="15" customHeight="1" x14ac:dyDescent="0.25">
      <c r="A24" s="250" t="s">
        <v>42</v>
      </c>
      <c r="B24" s="251" t="s">
        <v>51</v>
      </c>
      <c r="C24" s="247">
        <v>1102083022</v>
      </c>
      <c r="D24" s="353">
        <f t="shared" si="0"/>
        <v>1</v>
      </c>
      <c r="F24" s="138"/>
    </row>
    <row r="25" spans="1:6" s="8" customFormat="1" x14ac:dyDescent="0.25">
      <c r="A25" s="250" t="s">
        <v>43</v>
      </c>
      <c r="B25" s="251">
        <v>1</v>
      </c>
      <c r="C25" s="244"/>
      <c r="D25" s="353">
        <f t="shared" si="0"/>
        <v>4</v>
      </c>
      <c r="F25" s="138"/>
    </row>
    <row r="26" spans="1:6" ht="15" customHeight="1" x14ac:dyDescent="0.25">
      <c r="A26" s="250" t="s">
        <v>44</v>
      </c>
      <c r="B26" s="251">
        <v>1</v>
      </c>
      <c r="C26" s="244"/>
      <c r="D26" s="353">
        <f t="shared" si="0"/>
        <v>4</v>
      </c>
      <c r="F26" s="138"/>
    </row>
    <row r="27" spans="1:6" ht="15" customHeight="1" x14ac:dyDescent="0.25">
      <c r="A27" s="250" t="s">
        <v>45</v>
      </c>
      <c r="B27" s="251">
        <v>1</v>
      </c>
      <c r="C27" s="244"/>
      <c r="D27" s="353">
        <f t="shared" si="0"/>
        <v>4</v>
      </c>
      <c r="F27" s="138"/>
    </row>
    <row r="28" spans="1:6" ht="15" customHeight="1" x14ac:dyDescent="0.25">
      <c r="A28" s="250" t="s">
        <v>46</v>
      </c>
      <c r="B28" s="251">
        <v>1</v>
      </c>
      <c r="C28" s="247"/>
      <c r="D28" s="353">
        <f t="shared" si="0"/>
        <v>4</v>
      </c>
      <c r="F28" s="138"/>
    </row>
    <row r="29" spans="1:6" x14ac:dyDescent="0.25">
      <c r="F29" s="138"/>
    </row>
    <row r="30" spans="1:6" x14ac:dyDescent="0.25">
      <c r="F30" s="138"/>
    </row>
    <row r="31" spans="1:6" x14ac:dyDescent="0.25">
      <c r="C31" s="73"/>
      <c r="F31" s="138"/>
    </row>
    <row r="32" spans="1:6" x14ac:dyDescent="0.25">
      <c r="C32" s="73"/>
      <c r="F32" s="138"/>
    </row>
    <row r="33" spans="3:6" x14ac:dyDescent="0.25">
      <c r="C33" s="73"/>
      <c r="F33" s="138"/>
    </row>
    <row r="34" spans="3:6" x14ac:dyDescent="0.25">
      <c r="C34" s="73"/>
      <c r="F34" s="138"/>
    </row>
    <row r="35" spans="3:6" x14ac:dyDescent="0.25">
      <c r="C35" s="73"/>
      <c r="F35" s="138"/>
    </row>
    <row r="36" spans="3:6" x14ac:dyDescent="0.25">
      <c r="C36" s="73"/>
      <c r="F36" s="138"/>
    </row>
    <row r="37" spans="3:6" x14ac:dyDescent="0.25">
      <c r="C37" s="73"/>
      <c r="F37" s="138"/>
    </row>
    <row r="38" spans="3:6" x14ac:dyDescent="0.25">
      <c r="C38" s="73"/>
      <c r="F38" s="138"/>
    </row>
    <row r="39" spans="3:6" x14ac:dyDescent="0.25">
      <c r="C39" s="73"/>
    </row>
    <row r="40" spans="3:6" x14ac:dyDescent="0.25">
      <c r="C40" s="73"/>
    </row>
    <row r="41" spans="3:6" x14ac:dyDescent="0.25">
      <c r="C41" s="73"/>
    </row>
    <row r="42" spans="3:6" x14ac:dyDescent="0.25">
      <c r="C42" s="73"/>
    </row>
    <row r="43" spans="3:6" x14ac:dyDescent="0.25">
      <c r="C43" s="73"/>
    </row>
    <row r="44" spans="3:6" x14ac:dyDescent="0.25">
      <c r="C44" s="73"/>
    </row>
    <row r="45" spans="3:6" x14ac:dyDescent="0.25">
      <c r="C45" s="73"/>
    </row>
    <row r="46" spans="3:6" x14ac:dyDescent="0.25">
      <c r="C46" s="73"/>
    </row>
    <row r="47" spans="3:6" x14ac:dyDescent="0.25">
      <c r="C47" s="73"/>
    </row>
    <row r="48" spans="3:6" x14ac:dyDescent="0.25">
      <c r="C48" s="73"/>
    </row>
    <row r="49" spans="3:3" x14ac:dyDescent="0.25">
      <c r="C49" s="73"/>
    </row>
    <row r="50" spans="3:3" x14ac:dyDescent="0.25">
      <c r="C50" s="73"/>
    </row>
  </sheetData>
  <autoFilter ref="A7:D28"/>
  <mergeCells count="4">
    <mergeCell ref="A2:A6"/>
    <mergeCell ref="C2:C6"/>
    <mergeCell ref="D3:D6"/>
    <mergeCell ref="A1:D1"/>
  </mergeCells>
  <dataValidations count="2">
    <dataValidation type="list" allowBlank="1" showInputMessage="1" showErrorMessage="1" sqref="B14">
      <formula1>#REF!</formula1>
    </dataValidation>
    <dataValidation type="list" allowBlank="1" showInputMessage="1" showErrorMessage="1" sqref="B7:B13 B15:B28">
      <formula1>$B$3:$B$6</formula1>
    </dataValidation>
  </dataValidations>
  <pageMargins left="0.70866141732283472" right="0.70866141732283472" top="0.74803149606299213" bottom="0.74803149606299213" header="0.31496062992125984" footer="0.31496062992125984"/>
  <pageSetup paperSize="9" scale="68" fitToHeight="3" orientation="landscape" r:id="rId1"/>
  <headerFooter>
    <oddFooter>&amp;C&amp;"Times New Roman,обычный"&amp;8Исходные данные и оценка показателя 1.1&amp;R&amp;8&amp;P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52"/>
  <sheetViews>
    <sheetView zoomScaleNormal="100" zoomScaleSheetLayoutView="80" workbookViewId="0">
      <selection activeCell="C26" sqref="C26"/>
    </sheetView>
  </sheetViews>
  <sheetFormatPr defaultColWidth="8.85546875" defaultRowHeight="15" x14ac:dyDescent="0.25"/>
  <cols>
    <col min="1" max="1" width="19.42578125" style="3" customWidth="1"/>
    <col min="2" max="2" width="56.140625" style="22" customWidth="1"/>
    <col min="3" max="3" width="99" style="3" customWidth="1"/>
    <col min="4" max="4" width="10.28515625" style="3" customWidth="1"/>
    <col min="5" max="5" width="6.85546875" style="9" customWidth="1"/>
    <col min="6" max="6" width="18.42578125" style="9" customWidth="1"/>
    <col min="7" max="16384" width="8.85546875" style="9"/>
  </cols>
  <sheetData>
    <row r="1" spans="1:6" s="1" customFormat="1" ht="31.5" customHeight="1" x14ac:dyDescent="0.2">
      <c r="A1" s="677" t="str">
        <f>"Мониторинг бюджетных данных по вопросу "&amp;Методика!B25</f>
        <v>Мониторинг бюджетных данных по вопросу 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B1" s="677"/>
      <c r="C1" s="677"/>
      <c r="D1" s="677"/>
    </row>
    <row r="2" spans="1:6" ht="70.5" customHeight="1" x14ac:dyDescent="0.25">
      <c r="A2" s="669" t="s">
        <v>86</v>
      </c>
      <c r="B2" s="209" t="str">
        <f>Методика!$B$25</f>
        <v>Доля муниципальных бюджетных и автономных учреждений МО, опубликовавших на официальном сайте РФ для размещения информации о государственных (муниципальных) учреждениях (bus.gov.ru) планы финансово-хозяйственной деятельности на отчетный год (на отчетный год и плановый период), в процентах от общего количества муниципальных бюджетных и автономных учреждений МО</v>
      </c>
      <c r="C2" s="669" t="s">
        <v>344</v>
      </c>
      <c r="D2" s="209" t="s">
        <v>347</v>
      </c>
    </row>
    <row r="3" spans="1:6" ht="15.75" customHeight="1" x14ac:dyDescent="0.25">
      <c r="A3" s="672"/>
      <c r="B3" s="33">
        <f>Методика!$B$26</f>
        <v>1</v>
      </c>
      <c r="C3" s="669"/>
      <c r="D3" s="669" t="s">
        <v>9</v>
      </c>
    </row>
    <row r="4" spans="1:6" ht="15.75" customHeight="1" x14ac:dyDescent="0.25">
      <c r="A4" s="672"/>
      <c r="B4" s="20" t="str">
        <f>Методика!$B$27</f>
        <v>95% и более</v>
      </c>
      <c r="C4" s="669"/>
      <c r="D4" s="669"/>
    </row>
    <row r="5" spans="1:6" ht="15.75" customHeight="1" x14ac:dyDescent="0.25">
      <c r="A5" s="672"/>
      <c r="B5" s="20" t="str">
        <f>Методика!$B$28</f>
        <v>85% и более</v>
      </c>
      <c r="C5" s="669"/>
      <c r="D5" s="669"/>
    </row>
    <row r="6" spans="1:6" ht="15.75" customHeight="1" x14ac:dyDescent="0.25">
      <c r="A6" s="672"/>
      <c r="B6" s="20" t="str">
        <f>Методика!$B$29</f>
        <v>Менее 85%</v>
      </c>
      <c r="C6" s="669"/>
      <c r="D6" s="669"/>
    </row>
    <row r="7" spans="1:6" s="13" customFormat="1" ht="15" customHeight="1" x14ac:dyDescent="0.25">
      <c r="A7" s="169" t="s">
        <v>25</v>
      </c>
      <c r="B7" s="167"/>
      <c r="C7" s="169"/>
      <c r="D7" s="169"/>
    </row>
    <row r="8" spans="1:6" s="18" customFormat="1" ht="15" customHeight="1" x14ac:dyDescent="0.25">
      <c r="A8" s="250" t="s">
        <v>27</v>
      </c>
      <c r="B8" s="251" t="s">
        <v>52</v>
      </c>
      <c r="C8" s="244"/>
      <c r="D8" s="246">
        <f>IF(B8=$B$3,4,IF(B8=$B$4,2,IF(B8=$B$5,1,0)))</f>
        <v>0</v>
      </c>
    </row>
    <row r="9" spans="1:6" s="13" customFormat="1" ht="15" customHeight="1" x14ac:dyDescent="0.25">
      <c r="A9" s="250" t="s">
        <v>28</v>
      </c>
      <c r="B9" s="251" t="s">
        <v>52</v>
      </c>
      <c r="C9" s="244"/>
      <c r="D9" s="246">
        <f t="shared" ref="D9:D28" si="0">IF(B9=$B$3,4,IF(B9=$B$4,2,IF(B9=$B$5,1,0)))</f>
        <v>0</v>
      </c>
      <c r="F9" s="106"/>
    </row>
    <row r="10" spans="1:6" s="19" customFormat="1" ht="15" customHeight="1" x14ac:dyDescent="0.25">
      <c r="A10" s="250" t="s">
        <v>29</v>
      </c>
      <c r="B10" s="251" t="s">
        <v>52</v>
      </c>
      <c r="C10" s="243"/>
      <c r="D10" s="246">
        <f t="shared" si="0"/>
        <v>0</v>
      </c>
      <c r="F10" s="107"/>
    </row>
    <row r="11" spans="1:6" s="18" customFormat="1" ht="15" customHeight="1" x14ac:dyDescent="0.25">
      <c r="A11" s="250" t="s">
        <v>30</v>
      </c>
      <c r="B11" s="251" t="s">
        <v>52</v>
      </c>
      <c r="C11" s="243"/>
      <c r="D11" s="246">
        <f t="shared" si="0"/>
        <v>0</v>
      </c>
      <c r="F11" s="140"/>
    </row>
    <row r="12" spans="1:6" s="10" customFormat="1" ht="15" customHeight="1" x14ac:dyDescent="0.25">
      <c r="A12" s="250" t="s">
        <v>31</v>
      </c>
      <c r="B12" s="251" t="s">
        <v>52</v>
      </c>
      <c r="C12" s="249"/>
      <c r="D12" s="246">
        <f t="shared" si="0"/>
        <v>0</v>
      </c>
      <c r="F12" s="138"/>
    </row>
    <row r="13" spans="1:6" s="13" customFormat="1" ht="15" customHeight="1" x14ac:dyDescent="0.25">
      <c r="A13" s="250" t="s">
        <v>32</v>
      </c>
      <c r="B13" s="251" t="s">
        <v>52</v>
      </c>
      <c r="C13" s="244"/>
      <c r="D13" s="246">
        <f t="shared" si="0"/>
        <v>0</v>
      </c>
      <c r="F13" s="138"/>
    </row>
    <row r="14" spans="1:6" s="13" customFormat="1" ht="15" customHeight="1" x14ac:dyDescent="0.25">
      <c r="A14" s="178" t="s">
        <v>26</v>
      </c>
      <c r="B14" s="88"/>
      <c r="C14" s="178"/>
      <c r="D14" s="178"/>
      <c r="F14" s="138"/>
    </row>
    <row r="15" spans="1:6" s="18" customFormat="1" ht="15" customHeight="1" x14ac:dyDescent="0.25">
      <c r="A15" s="250" t="s">
        <v>33</v>
      </c>
      <c r="B15" s="251" t="s">
        <v>52</v>
      </c>
      <c r="C15" s="244"/>
      <c r="D15" s="246">
        <f t="shared" si="0"/>
        <v>0</v>
      </c>
      <c r="F15" s="138"/>
    </row>
    <row r="16" spans="1:6" ht="15" customHeight="1" x14ac:dyDescent="0.25">
      <c r="A16" s="250" t="s">
        <v>34</v>
      </c>
      <c r="B16" s="251" t="s">
        <v>52</v>
      </c>
      <c r="C16" s="244"/>
      <c r="D16" s="246">
        <f t="shared" si="0"/>
        <v>0</v>
      </c>
      <c r="F16" s="141"/>
    </row>
    <row r="17" spans="1:6" ht="15" customHeight="1" x14ac:dyDescent="0.25">
      <c r="A17" s="250" t="s">
        <v>35</v>
      </c>
      <c r="B17" s="251" t="s">
        <v>52</v>
      </c>
      <c r="C17" s="244"/>
      <c r="D17" s="246">
        <f t="shared" si="0"/>
        <v>0</v>
      </c>
      <c r="F17" s="141"/>
    </row>
    <row r="18" spans="1:6" ht="15" customHeight="1" x14ac:dyDescent="0.25">
      <c r="A18" s="250" t="s">
        <v>36</v>
      </c>
      <c r="B18" s="251" t="s">
        <v>52</v>
      </c>
      <c r="C18" s="248"/>
      <c r="D18" s="246">
        <f t="shared" si="0"/>
        <v>0</v>
      </c>
      <c r="F18" s="142"/>
    </row>
    <row r="19" spans="1:6" ht="15" customHeight="1" x14ac:dyDescent="0.25">
      <c r="A19" s="250" t="s">
        <v>37</v>
      </c>
      <c r="B19" s="251" t="s">
        <v>52</v>
      </c>
      <c r="C19" s="243"/>
      <c r="D19" s="246">
        <f t="shared" si="0"/>
        <v>0</v>
      </c>
      <c r="F19" s="138"/>
    </row>
    <row r="20" spans="1:6" x14ac:dyDescent="0.25">
      <c r="A20" s="250" t="s">
        <v>38</v>
      </c>
      <c r="B20" s="251" t="s">
        <v>52</v>
      </c>
      <c r="C20" s="245"/>
      <c r="D20" s="246">
        <f t="shared" si="0"/>
        <v>0</v>
      </c>
      <c r="F20" s="138"/>
    </row>
    <row r="21" spans="1:6" ht="15" customHeight="1" x14ac:dyDescent="0.25">
      <c r="A21" s="250" t="s">
        <v>39</v>
      </c>
      <c r="B21" s="251" t="s">
        <v>52</v>
      </c>
      <c r="C21" s="244"/>
      <c r="D21" s="246">
        <f t="shared" si="0"/>
        <v>0</v>
      </c>
      <c r="F21" s="138"/>
    </row>
    <row r="22" spans="1:6" ht="15" customHeight="1" x14ac:dyDescent="0.25">
      <c r="A22" s="250" t="s">
        <v>40</v>
      </c>
      <c r="B22" s="251" t="s">
        <v>52</v>
      </c>
      <c r="C22" s="244"/>
      <c r="D22" s="246">
        <f t="shared" si="0"/>
        <v>0</v>
      </c>
      <c r="F22" s="138"/>
    </row>
    <row r="23" spans="1:6" ht="15" customHeight="1" x14ac:dyDescent="0.25">
      <c r="A23" s="250" t="s">
        <v>41</v>
      </c>
      <c r="B23" s="251" t="s">
        <v>52</v>
      </c>
      <c r="C23" s="244"/>
      <c r="D23" s="246">
        <f t="shared" si="0"/>
        <v>0</v>
      </c>
      <c r="F23" s="138"/>
    </row>
    <row r="24" spans="1:6" ht="15" customHeight="1" x14ac:dyDescent="0.25">
      <c r="A24" s="250" t="s">
        <v>42</v>
      </c>
      <c r="B24" s="251" t="s">
        <v>52</v>
      </c>
      <c r="C24" s="247"/>
      <c r="D24" s="246">
        <f t="shared" si="0"/>
        <v>0</v>
      </c>
      <c r="F24" s="138"/>
    </row>
    <row r="25" spans="1:6" s="8" customFormat="1" ht="15" customHeight="1" x14ac:dyDescent="0.25">
      <c r="A25" s="250" t="s">
        <v>43</v>
      </c>
      <c r="B25" s="251" t="s">
        <v>52</v>
      </c>
      <c r="C25" s="244"/>
      <c r="D25" s="246">
        <f t="shared" si="0"/>
        <v>0</v>
      </c>
      <c r="F25" s="143"/>
    </row>
    <row r="26" spans="1:6" ht="15" customHeight="1" x14ac:dyDescent="0.25">
      <c r="A26" s="250" t="s">
        <v>44</v>
      </c>
      <c r="B26" s="251" t="s">
        <v>52</v>
      </c>
      <c r="C26" s="244"/>
      <c r="D26" s="246">
        <f t="shared" si="0"/>
        <v>0</v>
      </c>
      <c r="F26" s="141"/>
    </row>
    <row r="27" spans="1:6" ht="15" customHeight="1" x14ac:dyDescent="0.25">
      <c r="A27" s="250" t="s">
        <v>45</v>
      </c>
      <c r="B27" s="251" t="s">
        <v>52</v>
      </c>
      <c r="C27" s="244"/>
      <c r="D27" s="246">
        <f t="shared" si="0"/>
        <v>0</v>
      </c>
      <c r="F27" s="141"/>
    </row>
    <row r="28" spans="1:6" ht="15" customHeight="1" x14ac:dyDescent="0.25">
      <c r="A28" s="250" t="s">
        <v>46</v>
      </c>
      <c r="B28" s="251" t="s">
        <v>52</v>
      </c>
      <c r="C28" s="247"/>
      <c r="D28" s="246">
        <f t="shared" si="0"/>
        <v>0</v>
      </c>
    </row>
    <row r="33" spans="3:3" x14ac:dyDescent="0.25">
      <c r="C33" s="73"/>
    </row>
    <row r="34" spans="3:3" x14ac:dyDescent="0.25">
      <c r="C34" s="73"/>
    </row>
    <row r="35" spans="3:3" x14ac:dyDescent="0.25">
      <c r="C35" s="73"/>
    </row>
    <row r="36" spans="3:3" x14ac:dyDescent="0.25">
      <c r="C36" s="73"/>
    </row>
    <row r="37" spans="3:3" x14ac:dyDescent="0.25">
      <c r="C37" s="73"/>
    </row>
    <row r="38" spans="3:3" x14ac:dyDescent="0.25">
      <c r="C38" s="73"/>
    </row>
    <row r="39" spans="3:3" x14ac:dyDescent="0.25">
      <c r="C39" s="73"/>
    </row>
    <row r="40" spans="3:3" x14ac:dyDescent="0.25">
      <c r="C40" s="73"/>
    </row>
    <row r="41" spans="3:3" x14ac:dyDescent="0.25">
      <c r="C41" s="73"/>
    </row>
    <row r="42" spans="3:3" x14ac:dyDescent="0.25">
      <c r="C42" s="73"/>
    </row>
    <row r="43" spans="3:3" x14ac:dyDescent="0.25">
      <c r="C43" s="73"/>
    </row>
    <row r="44" spans="3:3" x14ac:dyDescent="0.25">
      <c r="C44" s="73"/>
    </row>
    <row r="45" spans="3:3" x14ac:dyDescent="0.25">
      <c r="C45" s="73"/>
    </row>
    <row r="46" spans="3:3" x14ac:dyDescent="0.25">
      <c r="C46" s="73"/>
    </row>
    <row r="47" spans="3:3" x14ac:dyDescent="0.25">
      <c r="C47" s="73"/>
    </row>
    <row r="48" spans="3:3" x14ac:dyDescent="0.25">
      <c r="C48" s="73"/>
    </row>
    <row r="49" spans="3:3" x14ac:dyDescent="0.25">
      <c r="C49" s="73"/>
    </row>
    <row r="50" spans="3:3" x14ac:dyDescent="0.25">
      <c r="C50" s="73"/>
    </row>
    <row r="51" spans="3:3" x14ac:dyDescent="0.25">
      <c r="C51" s="73"/>
    </row>
    <row r="52" spans="3:3" x14ac:dyDescent="0.25">
      <c r="C52" s="73"/>
    </row>
  </sheetData>
  <autoFilter ref="A7:D28"/>
  <mergeCells count="4">
    <mergeCell ref="A1:D1"/>
    <mergeCell ref="A2:A6"/>
    <mergeCell ref="C2:C6"/>
    <mergeCell ref="D3:D6"/>
  </mergeCells>
  <dataValidations count="2">
    <dataValidation type="list" allowBlank="1" showInputMessage="1" showErrorMessage="1" sqref="B15:B28 B7:B13">
      <formula1>$B$3:$B$6</formula1>
    </dataValidation>
    <dataValidation type="list" allowBlank="1" showInputMessage="1" showErrorMessage="1" sqref="B14:C14">
      <formula1>#REF!</formula1>
    </dataValidation>
  </dataValidations>
  <pageMargins left="0.70866141732283472" right="0.70866141732283472" top="0.74803149606299213" bottom="0.74803149606299213" header="0.31496062992125984" footer="0.31496062992125984"/>
  <pageSetup paperSize="9" scale="68" fitToHeight="3" orientation="landscape" r:id="rId1"/>
  <headerFooter>
    <oddFooter>&amp;C&amp;"Times New Roman,обычный"&amp;8Исходные данные и оценка показателя 1.1&amp;R&amp;8&amp;P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F49"/>
  <sheetViews>
    <sheetView zoomScaleNormal="100" zoomScaleSheetLayoutView="80" workbookViewId="0">
      <selection sqref="A1:D1"/>
    </sheetView>
  </sheetViews>
  <sheetFormatPr defaultColWidth="8.85546875" defaultRowHeight="15" x14ac:dyDescent="0.25"/>
  <cols>
    <col min="1" max="1" width="19.42578125" style="3" customWidth="1"/>
    <col min="2" max="2" width="56.140625" style="22" customWidth="1"/>
    <col min="3" max="3" width="104.7109375" style="3" customWidth="1"/>
    <col min="4" max="4" width="10" style="3" customWidth="1"/>
    <col min="5" max="5" width="6.85546875" style="9" customWidth="1"/>
    <col min="6" max="6" width="16.28515625" style="9" customWidth="1"/>
    <col min="7" max="16384" width="8.85546875" style="9"/>
  </cols>
  <sheetData>
    <row r="1" spans="1:4" s="1" customFormat="1" ht="31.5" customHeight="1" x14ac:dyDescent="0.2">
      <c r="A1" s="677" t="str">
        <f>"Мониторинг бюджетных данных по вопросу "&amp;Методика!B30</f>
        <v>Мониторинг бюджетных данных по вопросу 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B1" s="677"/>
      <c r="C1" s="677"/>
      <c r="D1" s="677"/>
    </row>
    <row r="2" spans="1:4" ht="63.75" customHeight="1" x14ac:dyDescent="0.25">
      <c r="A2" s="669" t="s">
        <v>86</v>
      </c>
      <c r="B2" s="36" t="str">
        <f>Методика!$B$30</f>
        <v>Доля казённых учреждений МО, опубликовавших на официальном сайте Российской Федерации для размещения информации о государственных (муниципальных) учреждениях (bus.gov.ru) бюджетную смету на отчётный год (на отчётный год и плановый период), в процентах от общего количества казённых учреждений МО.</v>
      </c>
      <c r="C2" s="669" t="s">
        <v>344</v>
      </c>
      <c r="D2" s="29" t="s">
        <v>347</v>
      </c>
    </row>
    <row r="3" spans="1:4" ht="15.75" customHeight="1" x14ac:dyDescent="0.25">
      <c r="A3" s="672"/>
      <c r="B3" s="33">
        <f>Методика!$B$31</f>
        <v>1</v>
      </c>
      <c r="C3" s="669"/>
      <c r="D3" s="657" t="s">
        <v>9</v>
      </c>
    </row>
    <row r="4" spans="1:4" ht="15.75" customHeight="1" x14ac:dyDescent="0.25">
      <c r="A4" s="672"/>
      <c r="B4" s="20" t="str">
        <f>Методика!$B$32</f>
        <v>95% и более</v>
      </c>
      <c r="C4" s="669"/>
      <c r="D4" s="658"/>
    </row>
    <row r="5" spans="1:4" ht="15.75" customHeight="1" x14ac:dyDescent="0.25">
      <c r="A5" s="672"/>
      <c r="B5" s="20" t="str">
        <f>Методика!$B$33</f>
        <v>85% и более</v>
      </c>
      <c r="C5" s="669"/>
      <c r="D5" s="658"/>
    </row>
    <row r="6" spans="1:4" ht="15.75" customHeight="1" x14ac:dyDescent="0.25">
      <c r="A6" s="672"/>
      <c r="B6" s="20" t="str">
        <f>Методика!$B$34</f>
        <v>Менее 85%</v>
      </c>
      <c r="C6" s="669"/>
      <c r="D6" s="659"/>
    </row>
    <row r="7" spans="1:4" s="13" customFormat="1" ht="21" hidden="1" x14ac:dyDescent="0.25">
      <c r="A7" s="11" t="s">
        <v>459</v>
      </c>
      <c r="B7" s="7"/>
      <c r="C7" s="11"/>
      <c r="D7" s="11"/>
    </row>
    <row r="8" spans="1:4" s="18" customFormat="1" ht="15" customHeight="1" x14ac:dyDescent="0.25">
      <c r="A8" s="250" t="s">
        <v>27</v>
      </c>
      <c r="B8" s="251">
        <v>1</v>
      </c>
      <c r="C8" s="244"/>
      <c r="D8" s="246">
        <f>IF(B8=$B$3,4,IF(B8=$B$4,2,IF(B8=$B$5,1,0)))</f>
        <v>4</v>
      </c>
    </row>
    <row r="9" spans="1:4" s="13" customFormat="1" ht="15" customHeight="1" x14ac:dyDescent="0.25">
      <c r="A9" s="250" t="s">
        <v>28</v>
      </c>
      <c r="B9" s="251">
        <v>1</v>
      </c>
      <c r="C9" s="244"/>
      <c r="D9" s="246">
        <f t="shared" ref="D9:D28" si="0">IF(B9=$B$3,4,IF(B9=$B$4,2,IF(B9=$B$5,1,0)))</f>
        <v>4</v>
      </c>
    </row>
    <row r="10" spans="1:4" s="19" customFormat="1" ht="15" customHeight="1" x14ac:dyDescent="0.25">
      <c r="A10" s="250" t="s">
        <v>29</v>
      </c>
      <c r="B10" s="251">
        <v>1</v>
      </c>
      <c r="C10" s="244"/>
      <c r="D10" s="246">
        <f t="shared" si="0"/>
        <v>4</v>
      </c>
    </row>
    <row r="11" spans="1:4" s="18" customFormat="1" ht="15" customHeight="1" x14ac:dyDescent="0.25">
      <c r="A11" s="250" t="s">
        <v>30</v>
      </c>
      <c r="B11" s="251">
        <v>1</v>
      </c>
      <c r="C11" s="247"/>
      <c r="D11" s="246">
        <f t="shared" si="0"/>
        <v>4</v>
      </c>
    </row>
    <row r="12" spans="1:4" s="10" customFormat="1" ht="15" customHeight="1" x14ac:dyDescent="0.25">
      <c r="A12" s="250" t="s">
        <v>31</v>
      </c>
      <c r="B12" s="251">
        <v>1</v>
      </c>
      <c r="C12" s="247"/>
      <c r="D12" s="246">
        <f t="shared" si="0"/>
        <v>4</v>
      </c>
    </row>
    <row r="13" spans="1:4" s="13" customFormat="1" ht="15" customHeight="1" x14ac:dyDescent="0.25">
      <c r="A13" s="250" t="s">
        <v>32</v>
      </c>
      <c r="B13" s="251">
        <v>1</v>
      </c>
      <c r="C13" s="244"/>
      <c r="D13" s="246">
        <f t="shared" si="0"/>
        <v>4</v>
      </c>
    </row>
    <row r="14" spans="1:4" s="13" customFormat="1" ht="15" hidden="1" customHeight="1" x14ac:dyDescent="0.25">
      <c r="A14" s="27" t="s">
        <v>26</v>
      </c>
      <c r="B14" s="88"/>
      <c r="C14" s="27"/>
      <c r="D14" s="27"/>
    </row>
    <row r="15" spans="1:4" s="18" customFormat="1" ht="15" customHeight="1" x14ac:dyDescent="0.25">
      <c r="A15" s="250" t="s">
        <v>33</v>
      </c>
      <c r="B15" s="251">
        <v>1</v>
      </c>
      <c r="C15" s="244"/>
      <c r="D15" s="246">
        <f t="shared" si="0"/>
        <v>4</v>
      </c>
    </row>
    <row r="16" spans="1:4" ht="15" customHeight="1" x14ac:dyDescent="0.25">
      <c r="A16" s="250" t="s">
        <v>34</v>
      </c>
      <c r="B16" s="251" t="s">
        <v>52</v>
      </c>
      <c r="C16" s="244" t="s">
        <v>503</v>
      </c>
      <c r="D16" s="246">
        <f t="shared" si="0"/>
        <v>0</v>
      </c>
    </row>
    <row r="17" spans="1:6" ht="15" customHeight="1" x14ac:dyDescent="0.25">
      <c r="A17" s="250" t="s">
        <v>35</v>
      </c>
      <c r="B17" s="251">
        <v>1</v>
      </c>
      <c r="C17" s="244"/>
      <c r="D17" s="246">
        <f t="shared" si="0"/>
        <v>4</v>
      </c>
    </row>
    <row r="18" spans="1:6" ht="15" customHeight="1" x14ac:dyDescent="0.25">
      <c r="A18" s="250" t="s">
        <v>36</v>
      </c>
      <c r="B18" s="251">
        <v>1</v>
      </c>
      <c r="C18" s="244"/>
      <c r="D18" s="246">
        <f t="shared" si="0"/>
        <v>4</v>
      </c>
    </row>
    <row r="19" spans="1:6" ht="15" customHeight="1" x14ac:dyDescent="0.25">
      <c r="A19" s="250" t="s">
        <v>37</v>
      </c>
      <c r="B19" s="251">
        <v>1</v>
      </c>
      <c r="C19" s="244"/>
      <c r="D19" s="246">
        <f t="shared" si="0"/>
        <v>4</v>
      </c>
      <c r="F19" s="138"/>
    </row>
    <row r="20" spans="1:6" ht="15" customHeight="1" x14ac:dyDescent="0.25">
      <c r="A20" s="250" t="s">
        <v>38</v>
      </c>
      <c r="B20" s="251">
        <v>1</v>
      </c>
      <c r="C20" s="244"/>
      <c r="D20" s="246">
        <f t="shared" si="0"/>
        <v>4</v>
      </c>
      <c r="F20" s="138"/>
    </row>
    <row r="21" spans="1:6" ht="15" customHeight="1" x14ac:dyDescent="0.25">
      <c r="A21" s="250" t="s">
        <v>39</v>
      </c>
      <c r="B21" s="251">
        <v>1</v>
      </c>
      <c r="C21" s="244"/>
      <c r="D21" s="246">
        <f t="shared" si="0"/>
        <v>4</v>
      </c>
      <c r="F21" s="138"/>
    </row>
    <row r="22" spans="1:6" ht="15" customHeight="1" x14ac:dyDescent="0.25">
      <c r="A22" s="250" t="s">
        <v>40</v>
      </c>
      <c r="B22" s="251">
        <v>1</v>
      </c>
      <c r="C22" s="244"/>
      <c r="D22" s="246">
        <f t="shared" si="0"/>
        <v>4</v>
      </c>
    </row>
    <row r="23" spans="1:6" ht="15" customHeight="1" x14ac:dyDescent="0.25">
      <c r="A23" s="250" t="s">
        <v>41</v>
      </c>
      <c r="B23" s="251">
        <v>1</v>
      </c>
      <c r="C23" s="244"/>
      <c r="D23" s="246">
        <f t="shared" si="0"/>
        <v>4</v>
      </c>
    </row>
    <row r="24" spans="1:6" ht="15" customHeight="1" x14ac:dyDescent="0.25">
      <c r="A24" s="250" t="s">
        <v>42</v>
      </c>
      <c r="B24" s="251">
        <v>1</v>
      </c>
      <c r="C24" s="244"/>
      <c r="D24" s="246">
        <f t="shared" si="0"/>
        <v>4</v>
      </c>
      <c r="F24" s="141"/>
    </row>
    <row r="25" spans="1:6" s="8" customFormat="1" ht="15" customHeight="1" x14ac:dyDescent="0.25">
      <c r="A25" s="250" t="s">
        <v>43</v>
      </c>
      <c r="B25" s="251">
        <v>1</v>
      </c>
      <c r="C25" s="244"/>
      <c r="D25" s="246">
        <f t="shared" si="0"/>
        <v>4</v>
      </c>
      <c r="F25" s="138"/>
    </row>
    <row r="26" spans="1:6" ht="15" customHeight="1" x14ac:dyDescent="0.25">
      <c r="A26" s="250" t="s">
        <v>44</v>
      </c>
      <c r="B26" s="251">
        <v>1</v>
      </c>
      <c r="C26" s="247"/>
      <c r="D26" s="246">
        <f t="shared" si="0"/>
        <v>4</v>
      </c>
      <c r="F26" s="138"/>
    </row>
    <row r="27" spans="1:6" ht="15" customHeight="1" x14ac:dyDescent="0.25">
      <c r="A27" s="250" t="s">
        <v>45</v>
      </c>
      <c r="B27" s="251">
        <v>1</v>
      </c>
      <c r="C27" s="244"/>
      <c r="D27" s="246">
        <f t="shared" si="0"/>
        <v>4</v>
      </c>
      <c r="F27" s="138"/>
    </row>
    <row r="28" spans="1:6" ht="15" customHeight="1" x14ac:dyDescent="0.25">
      <c r="A28" s="250" t="s">
        <v>46</v>
      </c>
      <c r="B28" s="251">
        <v>1</v>
      </c>
      <c r="C28" s="244"/>
      <c r="D28" s="246">
        <f t="shared" si="0"/>
        <v>4</v>
      </c>
      <c r="F28" s="138"/>
    </row>
    <row r="29" spans="1:6" x14ac:dyDescent="0.25">
      <c r="D29" s="246"/>
      <c r="F29" s="138"/>
    </row>
    <row r="30" spans="1:6" x14ac:dyDescent="0.25">
      <c r="C30" s="74"/>
      <c r="F30" s="138"/>
    </row>
    <row r="31" spans="1:6" x14ac:dyDescent="0.25">
      <c r="C31" s="74"/>
      <c r="F31" s="141"/>
    </row>
    <row r="32" spans="1:6" x14ac:dyDescent="0.25">
      <c r="C32" s="74"/>
      <c r="F32" s="141"/>
    </row>
    <row r="33" spans="3:3" x14ac:dyDescent="0.25">
      <c r="C33" s="74"/>
    </row>
    <row r="34" spans="3:3" x14ac:dyDescent="0.25">
      <c r="C34" s="74"/>
    </row>
    <row r="35" spans="3:3" x14ac:dyDescent="0.25">
      <c r="C35" s="74"/>
    </row>
    <row r="36" spans="3:3" x14ac:dyDescent="0.25">
      <c r="C36" s="74"/>
    </row>
    <row r="37" spans="3:3" x14ac:dyDescent="0.25">
      <c r="C37" s="74"/>
    </row>
    <row r="38" spans="3:3" x14ac:dyDescent="0.25">
      <c r="C38" s="74"/>
    </row>
    <row r="39" spans="3:3" x14ac:dyDescent="0.25">
      <c r="C39" s="74"/>
    </row>
    <row r="40" spans="3:3" x14ac:dyDescent="0.25">
      <c r="C40" s="74"/>
    </row>
    <row r="41" spans="3:3" x14ac:dyDescent="0.25">
      <c r="C41" s="74"/>
    </row>
    <row r="42" spans="3:3" x14ac:dyDescent="0.25">
      <c r="C42" s="74"/>
    </row>
    <row r="43" spans="3:3" x14ac:dyDescent="0.25">
      <c r="C43" s="74"/>
    </row>
    <row r="44" spans="3:3" x14ac:dyDescent="0.25">
      <c r="C44" s="74"/>
    </row>
    <row r="45" spans="3:3" x14ac:dyDescent="0.25">
      <c r="C45" s="74"/>
    </row>
    <row r="46" spans="3:3" x14ac:dyDescent="0.25">
      <c r="C46" s="74"/>
    </row>
    <row r="47" spans="3:3" x14ac:dyDescent="0.25">
      <c r="C47" s="74"/>
    </row>
    <row r="48" spans="3:3" x14ac:dyDescent="0.25">
      <c r="C48" s="74"/>
    </row>
    <row r="49" spans="3:3" x14ac:dyDescent="0.25">
      <c r="C49" s="74"/>
    </row>
  </sheetData>
  <autoFilter ref="A7:D28"/>
  <mergeCells count="4">
    <mergeCell ref="A1:D1"/>
    <mergeCell ref="A2:A6"/>
    <mergeCell ref="C2:C6"/>
    <mergeCell ref="D3:D6"/>
  </mergeCells>
  <dataValidations count="2">
    <dataValidation type="list" allowBlank="1" showInputMessage="1" showErrorMessage="1" sqref="B14:C14">
      <formula1>#REF!</formula1>
    </dataValidation>
    <dataValidation type="list" allowBlank="1" showInputMessage="1" showErrorMessage="1" sqref="B7:B13 B15:B28">
      <formula1>$B$3:$B$6</formula1>
    </dataValidation>
  </dataValidations>
  <pageMargins left="0.70866141732283472" right="0.70866141732283472" top="0.74803149606299213" bottom="0.74803149606299213" header="0.31496062992125984" footer="0.31496062992125984"/>
  <pageSetup paperSize="9" scale="67" fitToHeight="3" orientation="landscape"/>
  <headerFooter>
    <oddFooter>&amp;C&amp;"Times New Roman,обычный"&amp;8Исходные данные и оценка показателя 1.1&amp;R&amp;8&amp;P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230467C8CEFAC44593D3D344C2F48655" ma:contentTypeVersion="0" ma:contentTypeDescription="Создание документа." ma:contentTypeScope="" ma:versionID="cf81f99e34c18b20df9ff48604bc9af2">
  <xsd:schema xmlns:xsd="http://www.w3.org/2001/XMLSchema" xmlns:xs="http://www.w3.org/2001/XMLSchema" xmlns:p="http://schemas.microsoft.com/office/2006/metadata/properties" xmlns:ns2="b1e5bdc4-b57e-4af5-8c56-e26e352185e0" targetNamespace="http://schemas.microsoft.com/office/2006/metadata/properties" ma:root="true" ma:fieldsID="c31cf644ccdebe7c2c6fcf435b368b5c" ns2:_="">
    <xsd:import namespace="b1e5bdc4-b57e-4af5-8c56-e26e352185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e5bdc4-b57e-4af5-8c56-e26e352185e0"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C23373-14F2-4B7C-AFBE-B3A8ACE353AB}">
  <ds:schemaRefs>
    <ds:schemaRef ds:uri="http://schemas.microsoft.com/sharepoint/events"/>
  </ds:schemaRefs>
</ds:datastoreItem>
</file>

<file path=customXml/itemProps2.xml><?xml version="1.0" encoding="utf-8"?>
<ds:datastoreItem xmlns:ds="http://schemas.openxmlformats.org/officeDocument/2006/customXml" ds:itemID="{27E83352-2EC7-47E8-8159-170B246C8279}">
  <ds:schemaRefs>
    <ds:schemaRef ds:uri="http://schemas.microsoft.com/sharepoint/v3/contenttype/forms"/>
  </ds:schemaRefs>
</ds:datastoreItem>
</file>

<file path=customXml/itemProps3.xml><?xml version="1.0" encoding="utf-8"?>
<ds:datastoreItem xmlns:ds="http://schemas.openxmlformats.org/officeDocument/2006/customXml" ds:itemID="{5616B28D-4BE0-4BFA-875D-2569D3F54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e5bdc4-b57e-4af5-8c56-e26e35218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8A34CAD-C15D-4F51-9E0E-0D37E24D4774}">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1e5bdc4-b57e-4af5-8c56-e26e352185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42</vt:i4>
      </vt:variant>
      <vt:variant>
        <vt:lpstr>Именованные диапазоны</vt:lpstr>
      </vt:variant>
      <vt:variant>
        <vt:i4>66</vt:i4>
      </vt:variant>
    </vt:vector>
  </HeadingPairs>
  <TitlesOfParts>
    <vt:vector size="108" baseType="lpstr">
      <vt:lpstr>Рейтинг</vt:lpstr>
      <vt:lpstr>Рейтинг МО</vt:lpstr>
      <vt:lpstr>Методика</vt:lpstr>
      <vt:lpstr>1.1</vt:lpstr>
      <vt:lpstr>1.2</vt:lpstr>
      <vt:lpstr>1.3</vt:lpstr>
      <vt:lpstr>2.1</vt:lpstr>
      <vt:lpstr>2.2 - старая Методика</vt:lpstr>
      <vt:lpstr>2.2</vt:lpstr>
      <vt:lpstr>3.1</vt:lpstr>
      <vt:lpstr>4.1</vt:lpstr>
      <vt:lpstr>4.2</vt:lpstr>
      <vt:lpstr>4.3</vt:lpstr>
      <vt:lpstr>4.4</vt:lpstr>
      <vt:lpstr>4.5</vt:lpstr>
      <vt:lpstr>4.6</vt:lpstr>
      <vt:lpstr>5.1 - старая Методика</vt:lpstr>
      <vt:lpstr>5.1</vt:lpstr>
      <vt:lpstr>6.1</vt:lpstr>
      <vt:lpstr>7.1</vt:lpstr>
      <vt:lpstr>7.2</vt:lpstr>
      <vt:lpstr>8.1</vt:lpstr>
      <vt:lpstr>8.2</vt:lpstr>
      <vt:lpstr>8.3</vt:lpstr>
      <vt:lpstr>8.4</vt:lpstr>
      <vt:lpstr>9.1</vt:lpstr>
      <vt:lpstr>9.2</vt:lpstr>
      <vt:lpstr>9.3</vt:lpstr>
      <vt:lpstr>9.4</vt:lpstr>
      <vt:lpstr>9.5</vt:lpstr>
      <vt:lpstr>9.6</vt:lpstr>
      <vt:lpstr>10.1</vt:lpstr>
      <vt:lpstr>10.2</vt:lpstr>
      <vt:lpstr>11.1</vt:lpstr>
      <vt:lpstr>11.2</vt:lpstr>
      <vt:lpstr>11.4</vt:lpstr>
      <vt:lpstr>11.3</vt:lpstr>
      <vt:lpstr>12.1</vt:lpstr>
      <vt:lpstr>13.1</vt:lpstr>
      <vt:lpstr>13.2</vt:lpstr>
      <vt:lpstr>13.3</vt:lpstr>
      <vt:lpstr>14.1</vt:lpstr>
      <vt:lpstr>'1.1'!Заголовки_для_печати</vt:lpstr>
      <vt:lpstr>'1.2'!Заголовки_для_печати</vt:lpstr>
      <vt:lpstr>'1.3'!Заголовки_для_печати</vt:lpstr>
      <vt:lpstr>'10.1'!Заголовки_для_печати</vt:lpstr>
      <vt:lpstr>'10.2'!Заголовки_для_печати</vt:lpstr>
      <vt:lpstr>'11.1'!Заголовки_для_печати</vt:lpstr>
      <vt:lpstr>'11.2'!Заголовки_для_печати</vt:lpstr>
      <vt:lpstr>'11.3'!Заголовки_для_печати</vt:lpstr>
      <vt:lpstr>'11.4'!Заголовки_для_печати</vt:lpstr>
      <vt:lpstr>'2.1'!Заголовки_для_печати</vt:lpstr>
      <vt:lpstr>'2.2'!Заголовки_для_печати</vt:lpstr>
      <vt:lpstr>'2.2 - старая Методика'!Заголовки_для_печати</vt:lpstr>
      <vt:lpstr>'5.1'!Заголовки_для_печати</vt:lpstr>
      <vt:lpstr>'5.1 - старая Методика'!Заголовки_для_печати</vt:lpstr>
      <vt:lpstr>'8.1'!Заголовки_для_печати</vt:lpstr>
      <vt:lpstr>'8.2'!Заголовки_для_печати</vt:lpstr>
      <vt:lpstr>'8.3'!Заголовки_для_печати</vt:lpstr>
      <vt:lpstr>'8.4'!Заголовки_для_печати</vt:lpstr>
      <vt:lpstr>'9.1'!Заголовки_для_печати</vt:lpstr>
      <vt:lpstr>'9.2'!Заголовки_для_печати</vt:lpstr>
      <vt:lpstr>'9.3'!Заголовки_для_печати</vt:lpstr>
      <vt:lpstr>'9.4'!Заголовки_для_печати</vt:lpstr>
      <vt:lpstr>'9.5'!Заголовки_для_печати</vt:lpstr>
      <vt:lpstr>'9.6'!Заголовки_для_печати</vt:lpstr>
      <vt:lpstr>Методика!Заголовки_для_печати</vt:lpstr>
      <vt:lpstr>Рейтинг!Заголовки_для_печати</vt:lpstr>
      <vt:lpstr>'1.1'!Область_печати</vt:lpstr>
      <vt:lpstr>'1.2'!Область_печати</vt:lpstr>
      <vt:lpstr>'1.3'!Область_печати</vt:lpstr>
      <vt:lpstr>'10.1'!Область_печати</vt:lpstr>
      <vt:lpstr>'10.2'!Область_печати</vt:lpstr>
      <vt:lpstr>'11.1'!Область_печати</vt:lpstr>
      <vt:lpstr>'11.2'!Область_печати</vt:lpstr>
      <vt:lpstr>'11.3'!Область_печати</vt:lpstr>
      <vt:lpstr>'11.4'!Область_печати</vt:lpstr>
      <vt:lpstr>'12.1'!Область_печати</vt:lpstr>
      <vt:lpstr>'13.1'!Область_печати</vt:lpstr>
      <vt:lpstr>'13.2'!Область_печати</vt:lpstr>
      <vt:lpstr>'13.3'!Область_печати</vt:lpstr>
      <vt:lpstr>'2.1'!Область_печати</vt:lpstr>
      <vt:lpstr>'2.2'!Область_печати</vt:lpstr>
      <vt:lpstr>'2.2 - старая Методика'!Область_печати</vt:lpstr>
      <vt:lpstr>'3.1'!Область_печати</vt:lpstr>
      <vt:lpstr>'4.1'!Область_печати</vt:lpstr>
      <vt:lpstr>'4.2'!Область_печати</vt:lpstr>
      <vt:lpstr>'4.3'!Область_печати</vt:lpstr>
      <vt:lpstr>'4.4'!Область_печати</vt:lpstr>
      <vt:lpstr>'4.5'!Область_печати</vt:lpstr>
      <vt:lpstr>'4.6'!Область_печати</vt:lpstr>
      <vt:lpstr>'5.1'!Область_печати</vt:lpstr>
      <vt:lpstr>'5.1 - старая Методика'!Область_печати</vt:lpstr>
      <vt:lpstr>'6.1'!Область_печати</vt:lpstr>
      <vt:lpstr>'7.1'!Область_печати</vt:lpstr>
      <vt:lpstr>'7.2'!Область_печати</vt:lpstr>
      <vt:lpstr>'8.1'!Область_печати</vt:lpstr>
      <vt:lpstr>'8.2'!Область_печати</vt:lpstr>
      <vt:lpstr>'8.3'!Область_печати</vt:lpstr>
      <vt:lpstr>'8.4'!Область_печати</vt:lpstr>
      <vt:lpstr>'9.1'!Область_печати</vt:lpstr>
      <vt:lpstr>'9.2'!Область_печати</vt:lpstr>
      <vt:lpstr>'9.3'!Область_печати</vt:lpstr>
      <vt:lpstr>'9.4'!Область_печати</vt:lpstr>
      <vt:lpstr>'9.5'!Область_печати</vt:lpstr>
      <vt:lpstr>'9.6'!Область_печати</vt:lpstr>
      <vt:lpstr>Методика!Область_печати</vt:lpstr>
      <vt:lpstr>Рейтинг!Область_печати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Казанова Юрий Павлович</dc:creator>
  <cp:lastModifiedBy>Бабич Юлия Юрьевна</cp:lastModifiedBy>
  <cp:lastPrinted>2021-02-03T07:50:07Z</cp:lastPrinted>
  <dcterms:created xsi:type="dcterms:W3CDTF">2015-12-18T16:44:35Z</dcterms:created>
  <dcterms:modified xsi:type="dcterms:W3CDTF">2025-02-20T09:51:12Z</dcterms:modified>
  <cp:contentStatus/>
</cp:coreProperties>
</file>