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'Бюджет'!$H$59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<sst xmlns="http://schemas.openxmlformats.org/spreadsheetml/2006/main" count="125" uniqueCount="105">
  <si>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</si>
  <si>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</si>
  <si>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</si>
  <si>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</si>
  <si>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</si>
  <si>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</si>
  <si>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</si>
  <si>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</si>
  <si>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</si>
  <si>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</si>
  <si>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</si>
  <si>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</si>
  <si>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</si>
  <si>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</si>
  <si>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</si>
  <si>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</si>
  <si>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</si>
  <si>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</si>
  <si>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</si>
  <si>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</si>
  <si>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</si>
  <si>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</si>
  <si>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</si>
  <si>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</si>
  <si>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</si>
  <si>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</si>
  <si>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</si>
  <si>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</si>
  <si>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</si>
  <si>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</si>
  <si>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</si>
  <si>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</si>
  <si>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</si>
  <si>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</si>
  <si>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</si>
  <si>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</si>
  <si>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</si>
  <si>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</si>
  <si>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</si>
  <si>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</si>
  <si>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</si>
  <si>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</si>
  <si>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</si>
  <si>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</si>
  <si>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</si>
  <si>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</si>
  <si>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</si>
  <si>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</si>
  <si>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</si>
  <si>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</si>
  <si>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</si>
  <si>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</si>
  <si>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</si>
  <si>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</si>
  <si>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</si>
  <si>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</si>
  <si>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</si>
  <si>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</si>
  <si>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</si>
  <si>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</si>
  <si>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</si>
  <si>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</si>
  <si>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</si>
  <si>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</si>
  <si>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</si>
  <si>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</si>
  <si>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</si>
  <si>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</si>
  <si>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</si>
  <si>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</si>
  <si>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</si>
  <si>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</si>
  <si>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</si>
  <si>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</si>
  <si>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</si>
  <si>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</si>
  <si>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</si>
  <si>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</si>
  <si>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</si>
  <si>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</si>
  <si>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</si>
  <si>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</si>
  <si>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</si>
  <si>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</si>
  <si>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</si>
  <si>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</si>
  <si>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</si>
  <si>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</si>
  <si>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</si>
  <si>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</si>
  <si>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</si>
  <si>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</si>
  <si>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</si>
  <si>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</si>
  <si>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</si>
  <si>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 (с 01.01.2021 года)</t>
  </si>
  <si>
    <t>Х</t>
  </si>
  <si>
    <t>Отклонение 2021 года от 2020 года 
(+увеличение; - уменьшение)</t>
  </si>
  <si>
    <t xml:space="preserve"> 2020 год 
(по состоянию на 01.07.2020)</t>
  </si>
  <si>
    <t xml:space="preserve"> 2021 год 
(по состоянию на 01.07.2021)</t>
  </si>
  <si>
    <t>ЗДРАВООХРАНЕНИЕ</t>
  </si>
  <si>
    <t>0900</t>
  </si>
  <si>
    <t>Амбулаторная помощь</t>
  </si>
  <si>
    <t>0902</t>
  </si>
  <si>
    <t>Данные о расходах бюджета МОГО "Ухта" по разделам и подразделам классификации расходов бюджетов 
за II квартал 2021 года в сравнении с II кварталом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</si>
</sst>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" fontId="29" fillId="20" borderId="1">
      <alignment horizontal="right" shrinkToFit="1"/>
      <protection/>
    </xf>
    <xf numFmtId="4" fontId="29" fillId="20" borderId="2">
      <alignment horizontal="right" shrinkToFit="1"/>
      <protection/>
    </xf>
    <xf numFmtId="49" fontId="30" fillId="21" borderId="3">
      <alignment horizontal="center" vertical="top" shrinkToFit="1"/>
      <protection/>
    </xf>
    <xf numFmtId="0" fontId="30" fillId="21" borderId="4">
      <alignment horizontal="left" vertical="top" wrapText="1"/>
      <protection/>
    </xf>
    <xf numFmtId="49" fontId="30" fillId="21" borderId="4">
      <alignment horizontal="center" vertical="top" shrinkToFit="1"/>
      <protection/>
    </xf>
    <xf numFmtId="4" fontId="30" fillId="21" borderId="4">
      <alignment horizontal="right" vertical="top" shrinkToFit="1"/>
      <protection/>
    </xf>
    <xf numFmtId="4" fontId="30" fillId="21" borderId="5">
      <alignment horizontal="right" vertical="top" shrinkToFit="1"/>
      <protection/>
    </xf>
    <xf numFmtId="49" fontId="31" fillId="0" borderId="3">
      <alignment horizontal="center" vertical="top" shrinkToFit="1"/>
      <protection/>
    </xf>
    <xf numFmtId="0" fontId="32" fillId="0" borderId="4">
      <alignment horizontal="left" vertical="top" wrapText="1"/>
      <protection/>
    </xf>
    <xf numFmtId="49" fontId="32" fillId="0" borderId="4">
      <alignment horizontal="center" vertical="top" shrinkToFit="1"/>
      <protection/>
    </xf>
    <xf numFmtId="4" fontId="32" fillId="0" borderId="4">
      <alignment horizontal="right" vertical="top" shrinkToFit="1"/>
      <protection/>
    </xf>
    <xf numFmtId="4" fontId="32" fillId="0" borderId="5">
      <alignment horizontal="right" vertical="top" shrinkToFit="1"/>
      <protection/>
    </xf>
    <xf numFmtId="0" fontId="32" fillId="0" borderId="0">
      <alignment horizontal="right"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49" fontId="30" fillId="0" borderId="6">
      <alignment horizontal="center" vertical="center" wrapTex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7" applyNumberFormat="0" applyAlignment="0" applyProtection="0"/>
    <xf numFmtId="0" fontId="34" fillId="29" borderId="8" applyNumberFormat="0" applyAlignment="0" applyProtection="0"/>
    <xf numFmtId="0" fontId="35" fillId="29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30" borderId="13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st57" xfId="47"/>
    <cellStyle name="style0" xfId="48"/>
    <cellStyle name="td" xfId="49"/>
    <cellStyle name="tr" xfId="50"/>
    <cellStyle name="xl_bot_header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4"/>
  <sheetViews>
    <sheetView showGridLines="0" tabSelected="1" zoomScale="85" zoomScaleNormal="85" zoomScalePageLayoutView="0" workbookViewId="0" topLeftCell="A1">
      <selection activeCell="G19" sqref="G19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8.00390625" style="0" bestFit="1" customWidth="1"/>
    <col min="4" max="5" width="17.8515625" style="0" customWidth="1"/>
    <col min="6" max="6" width="17.8515625" style="0" bestFit="1" customWidth="1"/>
    <col min="7" max="7" width="18.8515625" style="0" bestFit="1" customWidth="1"/>
    <col min="8" max="8" width="10.00390625" style="0" bestFit="1" customWidth="1"/>
    <col min="9" max="9" width="19.8515625" style="0" customWidth="1"/>
    <col min="10" max="10" width="9.421875" style="0" bestFit="1" customWidth="1"/>
  </cols>
  <sheetData>
    <row r="1" spans="1:10" ht="15.75">
      <c r="A1" s="2"/>
      <c r="B1" s="1"/>
      <c r="C1" s="1"/>
      <c r="D1" s="1"/>
      <c r="E1" s="1"/>
      <c r="F1" s="1"/>
      <c r="G1" s="17" t="s">
        <v>92</v>
      </c>
      <c r="H1" s="17"/>
      <c r="I1" s="17"/>
      <c r="J1" s="17"/>
    </row>
    <row r="2" spans="1:10" ht="44.25" customHeight="1">
      <c r="A2" s="18" t="s">
        <v>104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"/>
      <c r="B3" s="1"/>
      <c r="C3" s="1"/>
      <c r="D3" s="1"/>
      <c r="E3" s="1"/>
      <c r="F3" s="1"/>
      <c r="G3" s="1"/>
      <c r="H3" s="1"/>
      <c r="J3" s="3" t="s">
        <v>86</v>
      </c>
    </row>
    <row r="4" spans="1:10" ht="35.25" customHeight="1">
      <c r="A4" s="19" t="s">
        <v>80</v>
      </c>
      <c r="B4" s="19" t="s">
        <v>81</v>
      </c>
      <c r="C4" s="19" t="s">
        <v>98</v>
      </c>
      <c r="D4" s="19"/>
      <c r="E4" s="19" t="s">
        <v>99</v>
      </c>
      <c r="F4" s="19"/>
      <c r="G4" s="19" t="s">
        <v>97</v>
      </c>
      <c r="H4" s="19"/>
      <c r="I4" s="19"/>
      <c r="J4" s="19"/>
    </row>
    <row r="5" spans="1:10" ht="15.75">
      <c r="A5" s="19"/>
      <c r="B5" s="19"/>
      <c r="C5" s="20" t="s">
        <v>82</v>
      </c>
      <c r="D5" s="20" t="s">
        <v>83</v>
      </c>
      <c r="E5" s="20" t="s">
        <v>82</v>
      </c>
      <c r="F5" s="20" t="s">
        <v>83</v>
      </c>
      <c r="G5" s="20" t="s">
        <v>82</v>
      </c>
      <c r="H5" s="20"/>
      <c r="I5" s="20" t="s">
        <v>83</v>
      </c>
      <c r="J5" s="20"/>
    </row>
    <row r="6" spans="1:10" ht="15.75">
      <c r="A6" s="19"/>
      <c r="B6" s="19"/>
      <c r="C6" s="20"/>
      <c r="D6" s="20"/>
      <c r="E6" s="20"/>
      <c r="F6" s="20"/>
      <c r="G6" s="16" t="s">
        <v>84</v>
      </c>
      <c r="H6" s="16" t="s">
        <v>85</v>
      </c>
      <c r="I6" s="16" t="s">
        <v>84</v>
      </c>
      <c r="J6" s="16" t="s">
        <v>85</v>
      </c>
    </row>
    <row r="7" spans="1:10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31.5">
      <c r="A8" s="6" t="s">
        <v>0</v>
      </c>
      <c r="B8" s="7" t="s">
        <v>1</v>
      </c>
      <c r="C8" s="4">
        <v>390780340.95</v>
      </c>
      <c r="D8" s="4">
        <v>145446117.36</v>
      </c>
      <c r="E8" s="4">
        <f>SUM(E9:E15)</f>
        <v>377040804.3</v>
      </c>
      <c r="F8" s="4">
        <f>SUM(F9:F15)</f>
        <v>160201408.75</v>
      </c>
      <c r="G8" s="4">
        <f>E8-C8</f>
        <v>-13739536.649999976</v>
      </c>
      <c r="H8" s="4">
        <f>E8/C8*100</f>
        <v>96.48407680473416</v>
      </c>
      <c r="I8" s="4">
        <f>F8-D8</f>
        <v>14755291.389999986</v>
      </c>
      <c r="J8" s="4">
        <f>F8/D8*100</f>
        <v>110.14485065522823</v>
      </c>
    </row>
    <row r="9" spans="1:10" ht="63" outlineLevel="1">
      <c r="A9" s="8" t="s">
        <v>2</v>
      </c>
      <c r="B9" s="9" t="s">
        <v>3</v>
      </c>
      <c r="C9" s="5">
        <v>6005949</v>
      </c>
      <c r="D9" s="5">
        <v>2248456.07</v>
      </c>
      <c r="E9" s="5">
        <v>6086222</v>
      </c>
      <c r="F9" s="5">
        <v>2820406.04</v>
      </c>
      <c r="G9" s="5">
        <f aca="true" t="shared" si="0" ref="G9:G53">E9-C9</f>
        <v>80273</v>
      </c>
      <c r="H9" s="5">
        <f aca="true" t="shared" si="1" ref="H9:H54">E9/C9*100</f>
        <v>101.33655813594156</v>
      </c>
      <c r="I9" s="5">
        <f aca="true" t="shared" si="2" ref="I9:I54">F9-D9</f>
        <v>571949.9700000002</v>
      </c>
      <c r="J9" s="5">
        <f aca="true" t="shared" si="3" ref="J9:J54">F9/D9*100</f>
        <v>125.43745362123087</v>
      </c>
    </row>
    <row r="10" spans="1:10" ht="94.5" outlineLevel="1">
      <c r="A10" s="8" t="s">
        <v>4</v>
      </c>
      <c r="B10" s="9" t="s">
        <v>5</v>
      </c>
      <c r="C10" s="5">
        <v>2583173</v>
      </c>
      <c r="D10" s="5">
        <v>1184355.02</v>
      </c>
      <c r="E10" s="5">
        <v>2592209</v>
      </c>
      <c r="F10" s="5">
        <v>1108292.22</v>
      </c>
      <c r="G10" s="5">
        <f t="shared" si="0"/>
        <v>9036</v>
      </c>
      <c r="H10" s="5">
        <f t="shared" si="1"/>
        <v>100.34980235547522</v>
      </c>
      <c r="I10" s="5">
        <f t="shared" si="2"/>
        <v>-76062.80000000005</v>
      </c>
      <c r="J10" s="5">
        <f t="shared" si="3"/>
        <v>93.57770273984232</v>
      </c>
    </row>
    <row r="11" spans="1:10" ht="126" customHeight="1" outlineLevel="1">
      <c r="A11" s="8" t="s">
        <v>6</v>
      </c>
      <c r="B11" s="9" t="s">
        <v>7</v>
      </c>
      <c r="C11" s="5">
        <v>151474888.76</v>
      </c>
      <c r="D11" s="5">
        <v>57587009.87</v>
      </c>
      <c r="E11" s="5">
        <v>150131360.25</v>
      </c>
      <c r="F11" s="5">
        <v>60748269.62</v>
      </c>
      <c r="G11" s="5">
        <f t="shared" si="0"/>
        <v>-1343528.5099999905</v>
      </c>
      <c r="H11" s="5">
        <f t="shared" si="1"/>
        <v>99.11303548660881</v>
      </c>
      <c r="I11" s="5">
        <f t="shared" si="2"/>
        <v>3161259.75</v>
      </c>
      <c r="J11" s="5">
        <f t="shared" si="3"/>
        <v>105.48953619425005</v>
      </c>
    </row>
    <row r="12" spans="1:10" ht="78.75" outlineLevel="1">
      <c r="A12" s="8" t="s">
        <v>8</v>
      </c>
      <c r="B12" s="9" t="s">
        <v>9</v>
      </c>
      <c r="C12" s="5">
        <v>44069334</v>
      </c>
      <c r="D12" s="5">
        <v>19863252.07</v>
      </c>
      <c r="E12" s="5">
        <v>43433959</v>
      </c>
      <c r="F12" s="5">
        <v>20325379.11</v>
      </c>
      <c r="G12" s="5">
        <f t="shared" si="0"/>
        <v>-635375</v>
      </c>
      <c r="H12" s="5">
        <f t="shared" si="1"/>
        <v>98.55823779864701</v>
      </c>
      <c r="I12" s="5">
        <f t="shared" si="2"/>
        <v>462127.0399999991</v>
      </c>
      <c r="J12" s="5">
        <f t="shared" si="3"/>
        <v>102.32654269487907</v>
      </c>
    </row>
    <row r="13" spans="1:10" ht="31.5" outlineLevel="1">
      <c r="A13" s="8" t="s">
        <v>74</v>
      </c>
      <c r="B13" s="9" t="s">
        <v>75</v>
      </c>
      <c r="C13" s="5">
        <v>7531280</v>
      </c>
      <c r="D13" s="5">
        <v>7531280</v>
      </c>
      <c r="E13" s="5">
        <v>962535</v>
      </c>
      <c r="F13" s="5">
        <v>962519.66</v>
      </c>
      <c r="G13" s="5">
        <f t="shared" si="0"/>
        <v>-6568745</v>
      </c>
      <c r="H13" s="5">
        <f t="shared" si="1"/>
        <v>12.78049680797952</v>
      </c>
      <c r="I13" s="5">
        <f t="shared" si="2"/>
        <v>-6568760.34</v>
      </c>
      <c r="J13" s="5">
        <v>100</v>
      </c>
    </row>
    <row r="14" spans="1:10" ht="15.75" outlineLevel="1">
      <c r="A14" s="8" t="s">
        <v>10</v>
      </c>
      <c r="B14" s="9" t="s">
        <v>11</v>
      </c>
      <c r="C14" s="5">
        <v>7468711.94</v>
      </c>
      <c r="D14" s="5">
        <v>0</v>
      </c>
      <c r="E14" s="5">
        <v>7393421.49</v>
      </c>
      <c r="F14" s="5">
        <v>0</v>
      </c>
      <c r="G14" s="5">
        <f t="shared" si="0"/>
        <v>-75290.45000000019</v>
      </c>
      <c r="H14" s="5">
        <f t="shared" si="1"/>
        <v>98.99192189222389</v>
      </c>
      <c r="I14" s="5">
        <f t="shared" si="2"/>
        <v>0</v>
      </c>
      <c r="J14" s="5">
        <v>0</v>
      </c>
    </row>
    <row r="15" spans="1:10" ht="31.5" outlineLevel="1">
      <c r="A15" s="8" t="s">
        <v>12</v>
      </c>
      <c r="B15" s="9" t="s">
        <v>13</v>
      </c>
      <c r="C15" s="5">
        <v>171647004.25</v>
      </c>
      <c r="D15" s="5">
        <v>57031764.33</v>
      </c>
      <c r="E15" s="5">
        <v>166441097.56</v>
      </c>
      <c r="F15" s="5">
        <v>74236542.1</v>
      </c>
      <c r="G15" s="5">
        <f t="shared" si="0"/>
        <v>-5205906.689999998</v>
      </c>
      <c r="H15" s="5">
        <f t="shared" si="1"/>
        <v>96.96708561110819</v>
      </c>
      <c r="I15" s="5">
        <f t="shared" si="2"/>
        <v>17204777.769999996</v>
      </c>
      <c r="J15" s="5">
        <f t="shared" si="3"/>
        <v>130.16700951148707</v>
      </c>
    </row>
    <row r="16" spans="1:10" ht="63">
      <c r="A16" s="6" t="s">
        <v>14</v>
      </c>
      <c r="B16" s="7" t="s">
        <v>15</v>
      </c>
      <c r="C16" s="4">
        <v>35874291.06</v>
      </c>
      <c r="D16" s="4">
        <v>18212386.13</v>
      </c>
      <c r="E16" s="4">
        <f>SUM(E17:E20)</f>
        <v>36576365.51</v>
      </c>
      <c r="F16" s="4">
        <f>SUM(F17:F20)</f>
        <v>17501054.87</v>
      </c>
      <c r="G16" s="4">
        <f t="shared" si="0"/>
        <v>702074.4499999955</v>
      </c>
      <c r="H16" s="4">
        <f t="shared" si="1"/>
        <v>101.95704062506982</v>
      </c>
      <c r="I16" s="4">
        <f t="shared" si="2"/>
        <v>-711331.2599999979</v>
      </c>
      <c r="J16" s="4">
        <f t="shared" si="3"/>
        <v>96.09424457112586</v>
      </c>
    </row>
    <row r="17" spans="1:10" ht="63" outlineLevel="1">
      <c r="A17" s="12" t="s">
        <v>16</v>
      </c>
      <c r="B17" s="9" t="s">
        <v>17</v>
      </c>
      <c r="C17" s="5">
        <v>30110145.06</v>
      </c>
      <c r="D17" s="5">
        <v>15923227.24</v>
      </c>
      <c r="E17" s="13" t="s">
        <v>96</v>
      </c>
      <c r="F17" s="13" t="s">
        <v>96</v>
      </c>
      <c r="G17" s="13" t="s">
        <v>96</v>
      </c>
      <c r="H17" s="13" t="s">
        <v>96</v>
      </c>
      <c r="I17" s="13" t="s">
        <v>96</v>
      </c>
      <c r="J17" s="13" t="s">
        <v>96</v>
      </c>
    </row>
    <row r="18" spans="1:10" ht="31.5" outlineLevel="1">
      <c r="A18" s="12" t="s">
        <v>18</v>
      </c>
      <c r="B18" s="9" t="s">
        <v>19</v>
      </c>
      <c r="C18" s="5">
        <v>4814146</v>
      </c>
      <c r="D18" s="5">
        <v>1980482.45</v>
      </c>
      <c r="E18" s="13" t="s">
        <v>96</v>
      </c>
      <c r="F18" s="13" t="s">
        <v>96</v>
      </c>
      <c r="G18" s="13" t="s">
        <v>96</v>
      </c>
      <c r="H18" s="13" t="s">
        <v>96</v>
      </c>
      <c r="I18" s="13" t="s">
        <v>96</v>
      </c>
      <c r="J18" s="13" t="s">
        <v>96</v>
      </c>
    </row>
    <row r="19" spans="1:10" ht="78.75" outlineLevel="1">
      <c r="A19" s="12" t="s">
        <v>95</v>
      </c>
      <c r="B19" s="9" t="s">
        <v>19</v>
      </c>
      <c r="C19" s="13" t="s">
        <v>96</v>
      </c>
      <c r="D19" s="13" t="s">
        <v>96</v>
      </c>
      <c r="E19" s="5">
        <v>35396365.51</v>
      </c>
      <c r="F19" s="5">
        <v>17091944.77</v>
      </c>
      <c r="G19" s="5">
        <f>E19-C17-C18</f>
        <v>472074.44999999925</v>
      </c>
      <c r="H19" s="5">
        <f>E19/(C17+C18)*100</f>
        <v>101.3517080395103</v>
      </c>
      <c r="I19" s="5">
        <f>F19-D17-D18</f>
        <v>-811764.9200000006</v>
      </c>
      <c r="J19" s="5">
        <f>F19/(D17+D18)*100</f>
        <v>95.46594010930926</v>
      </c>
    </row>
    <row r="20" spans="1:10" ht="57" customHeight="1" outlineLevel="1">
      <c r="A20" s="8" t="s">
        <v>20</v>
      </c>
      <c r="B20" s="9" t="s">
        <v>21</v>
      </c>
      <c r="C20" s="5">
        <v>950000</v>
      </c>
      <c r="D20" s="5">
        <v>308676.44</v>
      </c>
      <c r="E20" s="5">
        <v>1180000</v>
      </c>
      <c r="F20" s="5">
        <v>409110.1</v>
      </c>
      <c r="G20" s="5">
        <f t="shared" si="0"/>
        <v>230000</v>
      </c>
      <c r="H20" s="5">
        <f t="shared" si="1"/>
        <v>124.21052631578948</v>
      </c>
      <c r="I20" s="5">
        <f t="shared" si="2"/>
        <v>100433.65999999997</v>
      </c>
      <c r="J20" s="5">
        <f t="shared" si="3"/>
        <v>132.53687259060004</v>
      </c>
    </row>
    <row r="21" spans="1:10" ht="31.5">
      <c r="A21" s="6" t="s">
        <v>22</v>
      </c>
      <c r="B21" s="7" t="s">
        <v>23</v>
      </c>
      <c r="C21" s="4">
        <v>151791997.1</v>
      </c>
      <c r="D21" s="4">
        <v>57015593.42</v>
      </c>
      <c r="E21" s="4">
        <f>SUM(E22:E25)</f>
        <v>91865890.72999999</v>
      </c>
      <c r="F21" s="4">
        <f>SUM(F22:F25)</f>
        <v>13481322.73</v>
      </c>
      <c r="G21" s="4">
        <f t="shared" si="0"/>
        <v>-59926106.370000005</v>
      </c>
      <c r="H21" s="4">
        <f t="shared" si="1"/>
        <v>60.52090524211173</v>
      </c>
      <c r="I21" s="4">
        <f t="shared" si="2"/>
        <v>-43534270.69</v>
      </c>
      <c r="J21" s="4">
        <f t="shared" si="3"/>
        <v>23.64497485923036</v>
      </c>
    </row>
    <row r="22" spans="1:10" ht="15.75" outlineLevel="1">
      <c r="A22" s="8" t="s">
        <v>24</v>
      </c>
      <c r="B22" s="9" t="s">
        <v>25</v>
      </c>
      <c r="C22" s="5">
        <v>15129873.68</v>
      </c>
      <c r="D22" s="5">
        <v>0</v>
      </c>
      <c r="E22" s="5">
        <v>3933414.74</v>
      </c>
      <c r="F22" s="5">
        <v>438494.29</v>
      </c>
      <c r="G22" s="5">
        <f t="shared" si="0"/>
        <v>-11196458.94</v>
      </c>
      <c r="H22" s="5">
        <f t="shared" si="1"/>
        <v>25.997670722125953</v>
      </c>
      <c r="I22" s="5">
        <f t="shared" si="2"/>
        <v>438494.29</v>
      </c>
      <c r="J22" s="5">
        <v>0</v>
      </c>
    </row>
    <row r="23" spans="1:10" ht="31.5" outlineLevel="1">
      <c r="A23" s="8" t="s">
        <v>26</v>
      </c>
      <c r="B23" s="9" t="s">
        <v>27</v>
      </c>
      <c r="C23" s="5">
        <v>106389916.3</v>
      </c>
      <c r="D23" s="5">
        <v>42419797.96</v>
      </c>
      <c r="E23" s="5">
        <v>64792276.11</v>
      </c>
      <c r="F23" s="5">
        <v>2778829.92</v>
      </c>
      <c r="G23" s="5">
        <f t="shared" si="0"/>
        <v>-41597640.19</v>
      </c>
      <c r="H23" s="5">
        <f t="shared" si="1"/>
        <v>60.90076800821771</v>
      </c>
      <c r="I23" s="5">
        <f t="shared" si="2"/>
        <v>-39640968.04</v>
      </c>
      <c r="J23" s="5">
        <f t="shared" si="3"/>
        <v>6.550785372953246</v>
      </c>
    </row>
    <row r="24" spans="1:10" ht="15.75" outlineLevel="1">
      <c r="A24" s="8" t="s">
        <v>91</v>
      </c>
      <c r="B24" s="9" t="s">
        <v>90</v>
      </c>
      <c r="C24" s="5">
        <v>216450</v>
      </c>
      <c r="D24" s="5">
        <v>114764.39</v>
      </c>
      <c r="E24" s="5">
        <v>183342.23</v>
      </c>
      <c r="F24" s="5">
        <v>91671.12</v>
      </c>
      <c r="G24" s="5">
        <f t="shared" si="0"/>
        <v>-33107.76999999999</v>
      </c>
      <c r="H24" s="5">
        <f t="shared" si="1"/>
        <v>84.70419496419497</v>
      </c>
      <c r="I24" s="5">
        <f t="shared" si="2"/>
        <v>-23093.270000000004</v>
      </c>
      <c r="J24" s="5">
        <f t="shared" si="3"/>
        <v>79.87766937113506</v>
      </c>
    </row>
    <row r="25" spans="1:10" ht="31.5" outlineLevel="1">
      <c r="A25" s="8" t="s">
        <v>28</v>
      </c>
      <c r="B25" s="9" t="s">
        <v>29</v>
      </c>
      <c r="C25" s="5">
        <v>30055757.12</v>
      </c>
      <c r="D25" s="5">
        <v>14481031.07</v>
      </c>
      <c r="E25" s="5">
        <v>22956857.65</v>
      </c>
      <c r="F25" s="5">
        <v>10172327.4</v>
      </c>
      <c r="G25" s="5">
        <f t="shared" si="0"/>
        <v>-7098899.4700000025</v>
      </c>
      <c r="H25" s="5">
        <f t="shared" si="1"/>
        <v>76.38089953396589</v>
      </c>
      <c r="I25" s="5">
        <f t="shared" si="2"/>
        <v>-4308703.67</v>
      </c>
      <c r="J25" s="5">
        <f t="shared" si="3"/>
        <v>70.24587787173363</v>
      </c>
    </row>
    <row r="26" spans="1:10" ht="47.25">
      <c r="A26" s="6" t="s">
        <v>30</v>
      </c>
      <c r="B26" s="7" t="s">
        <v>31</v>
      </c>
      <c r="C26" s="4">
        <v>696570385.36</v>
      </c>
      <c r="D26" s="4">
        <v>175450564.57</v>
      </c>
      <c r="E26" s="4">
        <f>SUM(E27:E30)</f>
        <v>713708686.02</v>
      </c>
      <c r="F26" s="4">
        <f>SUM(F27:F30)</f>
        <v>181471399.23</v>
      </c>
      <c r="G26" s="4">
        <f t="shared" si="0"/>
        <v>17138300.659999967</v>
      </c>
      <c r="H26" s="4">
        <f t="shared" si="1"/>
        <v>102.46038318886362</v>
      </c>
      <c r="I26" s="4">
        <f t="shared" si="2"/>
        <v>6020834.659999996</v>
      </c>
      <c r="J26" s="4">
        <f t="shared" si="3"/>
        <v>103.43164165630134</v>
      </c>
    </row>
    <row r="27" spans="1:10" ht="15.75" outlineLevel="1">
      <c r="A27" s="8" t="s">
        <v>32</v>
      </c>
      <c r="B27" s="9" t="s">
        <v>33</v>
      </c>
      <c r="C27" s="5">
        <v>66478190.46</v>
      </c>
      <c r="D27" s="5">
        <v>25111411.71</v>
      </c>
      <c r="E27" s="5">
        <v>57144648.16</v>
      </c>
      <c r="F27" s="5">
        <v>10371495.86</v>
      </c>
      <c r="G27" s="5">
        <f t="shared" si="0"/>
        <v>-9333542.300000004</v>
      </c>
      <c r="H27" s="5">
        <f t="shared" si="1"/>
        <v>85.95999344233654</v>
      </c>
      <c r="I27" s="5">
        <f t="shared" si="2"/>
        <v>-14739915.850000001</v>
      </c>
      <c r="J27" s="5">
        <f t="shared" si="3"/>
        <v>41.30192272651006</v>
      </c>
    </row>
    <row r="28" spans="1:10" ht="15.75" outlineLevel="1">
      <c r="A28" s="8" t="s">
        <v>34</v>
      </c>
      <c r="B28" s="9" t="s">
        <v>35</v>
      </c>
      <c r="C28" s="5">
        <v>120688277.53</v>
      </c>
      <c r="D28" s="5">
        <v>10827512.52</v>
      </c>
      <c r="E28" s="5">
        <v>241489461.01</v>
      </c>
      <c r="F28" s="5">
        <v>623975.43</v>
      </c>
      <c r="G28" s="5">
        <f t="shared" si="0"/>
        <v>120801183.47999999</v>
      </c>
      <c r="H28" s="5">
        <f t="shared" si="1"/>
        <v>200.09355171215523</v>
      </c>
      <c r="I28" s="5">
        <f t="shared" si="2"/>
        <v>-10203537.09</v>
      </c>
      <c r="J28" s="5">
        <f t="shared" si="3"/>
        <v>5.762869623539351</v>
      </c>
    </row>
    <row r="29" spans="1:10" ht="15.75" outlineLevel="1">
      <c r="A29" s="8" t="s">
        <v>36</v>
      </c>
      <c r="B29" s="9" t="s">
        <v>37</v>
      </c>
      <c r="C29" s="5">
        <v>456049400.68</v>
      </c>
      <c r="D29" s="5">
        <v>119087375.83</v>
      </c>
      <c r="E29" s="5">
        <v>360186630.97</v>
      </c>
      <c r="F29" s="5">
        <v>146038990.49</v>
      </c>
      <c r="G29" s="5">
        <f t="shared" si="0"/>
        <v>-95862769.70999998</v>
      </c>
      <c r="H29" s="5">
        <f t="shared" si="1"/>
        <v>78.9797400090731</v>
      </c>
      <c r="I29" s="5">
        <f t="shared" si="2"/>
        <v>26951614.66000001</v>
      </c>
      <c r="J29" s="5">
        <f t="shared" si="3"/>
        <v>122.63179826757965</v>
      </c>
    </row>
    <row r="30" spans="1:10" ht="47.25" outlineLevel="1">
      <c r="A30" s="8" t="s">
        <v>38</v>
      </c>
      <c r="B30" s="9" t="s">
        <v>39</v>
      </c>
      <c r="C30" s="5">
        <v>53354516.69</v>
      </c>
      <c r="D30" s="5">
        <v>20424264.51</v>
      </c>
      <c r="E30" s="5">
        <v>54887945.88</v>
      </c>
      <c r="F30" s="5">
        <v>24436937.45</v>
      </c>
      <c r="G30" s="5">
        <f t="shared" si="0"/>
        <v>1533429.190000005</v>
      </c>
      <c r="H30" s="5">
        <f t="shared" si="1"/>
        <v>102.87403819794588</v>
      </c>
      <c r="I30" s="5">
        <f t="shared" si="2"/>
        <v>4012672.9399999976</v>
      </c>
      <c r="J30" s="5">
        <f t="shared" si="3"/>
        <v>119.64659700737492</v>
      </c>
    </row>
    <row r="31" spans="1:10" ht="15.75">
      <c r="A31" s="6" t="s">
        <v>40</v>
      </c>
      <c r="B31" s="7" t="s">
        <v>41</v>
      </c>
      <c r="C31" s="4">
        <v>2391476887.41</v>
      </c>
      <c r="D31" s="4">
        <v>1493334204.7</v>
      </c>
      <c r="E31" s="4">
        <f>SUM(E32:E37)</f>
        <v>2515337137.0800004</v>
      </c>
      <c r="F31" s="4">
        <f>SUM(F32:F37)</f>
        <v>1672870384.7</v>
      </c>
      <c r="G31" s="4">
        <f t="shared" si="0"/>
        <v>123860249.67000055</v>
      </c>
      <c r="H31" s="4">
        <f t="shared" si="1"/>
        <v>105.17923674370707</v>
      </c>
      <c r="I31" s="4">
        <f t="shared" si="2"/>
        <v>179536180</v>
      </c>
      <c r="J31" s="4">
        <f t="shared" si="3"/>
        <v>112.02250503838607</v>
      </c>
    </row>
    <row r="32" spans="1:10" ht="15.75" outlineLevel="1">
      <c r="A32" s="8" t="s">
        <v>42</v>
      </c>
      <c r="B32" s="9" t="s">
        <v>43</v>
      </c>
      <c r="C32" s="5">
        <v>1121557946.7</v>
      </c>
      <c r="D32" s="5">
        <v>687860826.67</v>
      </c>
      <c r="E32" s="5">
        <v>1100624247.48</v>
      </c>
      <c r="F32" s="5">
        <v>744775701.6</v>
      </c>
      <c r="G32" s="5">
        <f t="shared" si="0"/>
        <v>-20933699.22000003</v>
      </c>
      <c r="H32" s="5">
        <f t="shared" si="1"/>
        <v>98.1335160361893</v>
      </c>
      <c r="I32" s="5">
        <f t="shared" si="2"/>
        <v>56914874.93000007</v>
      </c>
      <c r="J32" s="5">
        <f t="shared" si="3"/>
        <v>108.27418464946324</v>
      </c>
    </row>
    <row r="33" spans="1:10" ht="15.75" outlineLevel="1">
      <c r="A33" s="8" t="s">
        <v>44</v>
      </c>
      <c r="B33" s="9" t="s">
        <v>45</v>
      </c>
      <c r="C33" s="5">
        <v>1041348029.19</v>
      </c>
      <c r="D33" s="5">
        <v>682381597.69</v>
      </c>
      <c r="E33" s="5">
        <v>1146304237.57</v>
      </c>
      <c r="F33" s="5">
        <v>800382015.09</v>
      </c>
      <c r="G33" s="5">
        <f t="shared" si="0"/>
        <v>104956208.37999988</v>
      </c>
      <c r="H33" s="5">
        <f t="shared" si="1"/>
        <v>110.07887905272543</v>
      </c>
      <c r="I33" s="5">
        <f t="shared" si="2"/>
        <v>118000417.39999998</v>
      </c>
      <c r="J33" s="5">
        <f t="shared" si="3"/>
        <v>117.29243839509378</v>
      </c>
    </row>
    <row r="34" spans="1:10" ht="31.5" outlineLevel="1">
      <c r="A34" s="8" t="s">
        <v>76</v>
      </c>
      <c r="B34" s="9" t="s">
        <v>77</v>
      </c>
      <c r="C34" s="5">
        <v>132430954.52</v>
      </c>
      <c r="D34" s="5">
        <v>76052295.7</v>
      </c>
      <c r="E34" s="5">
        <v>169711615.26</v>
      </c>
      <c r="F34" s="5">
        <v>80774431.92</v>
      </c>
      <c r="G34" s="5">
        <f t="shared" si="0"/>
        <v>37280660.739999995</v>
      </c>
      <c r="H34" s="5">
        <f t="shared" si="1"/>
        <v>128.15101716598275</v>
      </c>
      <c r="I34" s="5">
        <f t="shared" si="2"/>
        <v>4722136.219999999</v>
      </c>
      <c r="J34" s="5">
        <f t="shared" si="3"/>
        <v>106.20906466601244</v>
      </c>
    </row>
    <row r="35" spans="1:10" ht="47.25" outlineLevel="1">
      <c r="A35" s="8" t="s">
        <v>89</v>
      </c>
      <c r="B35" s="9" t="s">
        <v>88</v>
      </c>
      <c r="C35" s="5">
        <v>1682636</v>
      </c>
      <c r="D35" s="5">
        <v>812116</v>
      </c>
      <c r="E35" s="5">
        <v>820520</v>
      </c>
      <c r="F35" s="5">
        <v>189020</v>
      </c>
      <c r="G35" s="5">
        <f t="shared" si="0"/>
        <v>-862116</v>
      </c>
      <c r="H35" s="5">
        <f t="shared" si="1"/>
        <v>48.76396321010605</v>
      </c>
      <c r="I35" s="5">
        <f t="shared" si="2"/>
        <v>-623096</v>
      </c>
      <c r="J35" s="5">
        <f t="shared" si="3"/>
        <v>23.27500012313512</v>
      </c>
    </row>
    <row r="36" spans="1:10" ht="15.75" outlineLevel="1">
      <c r="A36" s="8" t="s">
        <v>78</v>
      </c>
      <c r="B36" s="9" t="s">
        <v>79</v>
      </c>
      <c r="C36" s="5">
        <v>13019588</v>
      </c>
      <c r="D36" s="5">
        <v>11293938.34</v>
      </c>
      <c r="E36" s="5">
        <v>13404500.77</v>
      </c>
      <c r="F36" s="5">
        <v>10267654.87</v>
      </c>
      <c r="G36" s="5">
        <f t="shared" si="0"/>
        <v>384912.76999999955</v>
      </c>
      <c r="H36" s="5">
        <f t="shared" si="1"/>
        <v>102.95641282965329</v>
      </c>
      <c r="I36" s="5">
        <f t="shared" si="2"/>
        <v>-1026283.4700000007</v>
      </c>
      <c r="J36" s="5">
        <f t="shared" si="3"/>
        <v>90.91297084237489</v>
      </c>
    </row>
    <row r="37" spans="1:10" ht="31.5" outlineLevel="1">
      <c r="A37" s="8" t="s">
        <v>46</v>
      </c>
      <c r="B37" s="9" t="s">
        <v>47</v>
      </c>
      <c r="C37" s="5">
        <v>81437733</v>
      </c>
      <c r="D37" s="5">
        <v>34933430.3</v>
      </c>
      <c r="E37" s="5">
        <v>84472016</v>
      </c>
      <c r="F37" s="5">
        <v>36481561.22</v>
      </c>
      <c r="G37" s="5">
        <f t="shared" si="0"/>
        <v>3034283</v>
      </c>
      <c r="H37" s="5">
        <f t="shared" si="1"/>
        <v>103.72589325392936</v>
      </c>
      <c r="I37" s="5">
        <f t="shared" si="2"/>
        <v>1548130.9200000018</v>
      </c>
      <c r="J37" s="5">
        <f t="shared" si="3"/>
        <v>104.43166017967609</v>
      </c>
    </row>
    <row r="38" spans="1:10" ht="31.5">
      <c r="A38" s="6" t="s">
        <v>48</v>
      </c>
      <c r="B38" s="7" t="s">
        <v>49</v>
      </c>
      <c r="C38" s="4">
        <v>246523247.7</v>
      </c>
      <c r="D38" s="4">
        <v>131006889.37</v>
      </c>
      <c r="E38" s="4">
        <f>SUM(E39:E40)</f>
        <v>253492943.11</v>
      </c>
      <c r="F38" s="4">
        <f>SUM(F39:F40)</f>
        <v>127755096.28999999</v>
      </c>
      <c r="G38" s="4">
        <f t="shared" si="0"/>
        <v>6969695.410000026</v>
      </c>
      <c r="H38" s="4">
        <f t="shared" si="1"/>
        <v>102.82719600484967</v>
      </c>
      <c r="I38" s="4">
        <f t="shared" si="2"/>
        <v>-3251793.080000013</v>
      </c>
      <c r="J38" s="4">
        <f t="shared" si="3"/>
        <v>97.517845744115</v>
      </c>
    </row>
    <row r="39" spans="1:10" ht="15.75" outlineLevel="1">
      <c r="A39" s="8" t="s">
        <v>50</v>
      </c>
      <c r="B39" s="9" t="s">
        <v>51</v>
      </c>
      <c r="C39" s="5">
        <v>165568923.02</v>
      </c>
      <c r="D39" s="5">
        <v>96797161.97</v>
      </c>
      <c r="E39" s="5">
        <v>173884502.93</v>
      </c>
      <c r="F39" s="5">
        <v>90717687.08</v>
      </c>
      <c r="G39" s="5">
        <f t="shared" si="0"/>
        <v>8315579.909999996</v>
      </c>
      <c r="H39" s="5">
        <f t="shared" si="1"/>
        <v>105.02242797641168</v>
      </c>
      <c r="I39" s="5">
        <f t="shared" si="2"/>
        <v>-6079474.890000001</v>
      </c>
      <c r="J39" s="5">
        <f t="shared" si="3"/>
        <v>93.7193665947725</v>
      </c>
    </row>
    <row r="40" spans="1:10" ht="31.5" outlineLevel="1">
      <c r="A40" s="8" t="s">
        <v>52</v>
      </c>
      <c r="B40" s="9" t="s">
        <v>53</v>
      </c>
      <c r="C40" s="5">
        <v>80954324.68</v>
      </c>
      <c r="D40" s="5">
        <v>34209727.4</v>
      </c>
      <c r="E40" s="5">
        <v>79608440.18</v>
      </c>
      <c r="F40" s="5">
        <v>37037409.21</v>
      </c>
      <c r="G40" s="5">
        <f t="shared" si="0"/>
        <v>-1345884.5</v>
      </c>
      <c r="H40" s="5">
        <f t="shared" si="1"/>
        <v>98.33747671255357</v>
      </c>
      <c r="I40" s="5">
        <f t="shared" si="2"/>
        <v>2827681.8100000024</v>
      </c>
      <c r="J40" s="5">
        <f t="shared" si="3"/>
        <v>108.2657244734432</v>
      </c>
    </row>
    <row r="41" spans="1:10" ht="15.75" outlineLevel="1">
      <c r="A41" s="6" t="s">
        <v>100</v>
      </c>
      <c r="B41" s="7" t="s">
        <v>101</v>
      </c>
      <c r="C41" s="4">
        <v>5000000</v>
      </c>
      <c r="D41" s="4">
        <v>0</v>
      </c>
      <c r="E41" s="5">
        <v>0</v>
      </c>
      <c r="F41" s="5">
        <v>0</v>
      </c>
      <c r="G41" s="4">
        <f>0-C41</f>
        <v>-5000000</v>
      </c>
      <c r="H41" s="5">
        <f>0/C41*100</f>
        <v>0</v>
      </c>
      <c r="I41" s="5">
        <v>0</v>
      </c>
      <c r="J41" s="5">
        <v>0</v>
      </c>
    </row>
    <row r="42" spans="1:10" ht="15.75" outlineLevel="1">
      <c r="A42" s="8" t="s">
        <v>102</v>
      </c>
      <c r="B42" s="9" t="s">
        <v>103</v>
      </c>
      <c r="C42" s="5">
        <v>5000000</v>
      </c>
      <c r="D42" s="5">
        <v>0</v>
      </c>
      <c r="E42" s="5">
        <v>0</v>
      </c>
      <c r="F42" s="5">
        <v>0</v>
      </c>
      <c r="G42" s="5">
        <f>0-C42</f>
        <v>-5000000</v>
      </c>
      <c r="H42" s="5">
        <f>0/C42*100</f>
        <v>0</v>
      </c>
      <c r="I42" s="5">
        <v>0</v>
      </c>
      <c r="J42" s="5">
        <v>0</v>
      </c>
    </row>
    <row r="43" spans="1:10" ht="15.75">
      <c r="A43" s="6" t="s">
        <v>54</v>
      </c>
      <c r="B43" s="7" t="s">
        <v>55</v>
      </c>
      <c r="C43" s="4">
        <v>169652957.39</v>
      </c>
      <c r="D43" s="4">
        <v>79867560.53</v>
      </c>
      <c r="E43" s="4">
        <f>SUM(E44:E46)</f>
        <v>131545845.85</v>
      </c>
      <c r="F43" s="4">
        <f>SUM(F44:F46)</f>
        <v>83008455.68</v>
      </c>
      <c r="G43" s="4">
        <f t="shared" si="0"/>
        <v>-38107111.53999999</v>
      </c>
      <c r="H43" s="4">
        <f t="shared" si="1"/>
        <v>77.53819790338287</v>
      </c>
      <c r="I43" s="4">
        <f t="shared" si="2"/>
        <v>3140895.150000006</v>
      </c>
      <c r="J43" s="4">
        <f t="shared" si="3"/>
        <v>103.9326293793839</v>
      </c>
    </row>
    <row r="44" spans="1:10" ht="15.75" outlineLevel="1">
      <c r="A44" s="8" t="s">
        <v>56</v>
      </c>
      <c r="B44" s="9" t="s">
        <v>57</v>
      </c>
      <c r="C44" s="5">
        <v>20350000</v>
      </c>
      <c r="D44" s="5">
        <v>10062188.56</v>
      </c>
      <c r="E44" s="5">
        <v>21600000</v>
      </c>
      <c r="F44" s="5">
        <v>10562106.01</v>
      </c>
      <c r="G44" s="5">
        <f t="shared" si="0"/>
        <v>1250000</v>
      </c>
      <c r="H44" s="5">
        <f t="shared" si="1"/>
        <v>106.14250614250614</v>
      </c>
      <c r="I44" s="5">
        <f t="shared" si="2"/>
        <v>499917.44999999925</v>
      </c>
      <c r="J44" s="5">
        <f t="shared" si="3"/>
        <v>104.96827749767392</v>
      </c>
    </row>
    <row r="45" spans="1:10" ht="31.5" outlineLevel="1">
      <c r="A45" s="8" t="s">
        <v>58</v>
      </c>
      <c r="B45" s="9" t="s">
        <v>59</v>
      </c>
      <c r="C45" s="5">
        <v>11684748</v>
      </c>
      <c r="D45" s="5">
        <v>4051858.55</v>
      </c>
      <c r="E45" s="5">
        <v>11497062</v>
      </c>
      <c r="F45" s="5">
        <v>6678183.97</v>
      </c>
      <c r="G45" s="5">
        <f t="shared" si="0"/>
        <v>-187686</v>
      </c>
      <c r="H45" s="5">
        <f t="shared" si="1"/>
        <v>98.39375226577415</v>
      </c>
      <c r="I45" s="5">
        <f t="shared" si="2"/>
        <v>2626325.42</v>
      </c>
      <c r="J45" s="5">
        <f t="shared" si="3"/>
        <v>164.81779626783862</v>
      </c>
    </row>
    <row r="46" spans="1:10" ht="15.75" outlineLevel="1">
      <c r="A46" s="8" t="s">
        <v>60</v>
      </c>
      <c r="B46" s="9" t="s">
        <v>61</v>
      </c>
      <c r="C46" s="5">
        <v>137618209.39</v>
      </c>
      <c r="D46" s="5">
        <v>65753513.42</v>
      </c>
      <c r="E46" s="5">
        <v>98448783.85</v>
      </c>
      <c r="F46" s="5">
        <v>65768165.7</v>
      </c>
      <c r="G46" s="5">
        <f t="shared" si="0"/>
        <v>-39169425.53999999</v>
      </c>
      <c r="H46" s="5">
        <f t="shared" si="1"/>
        <v>71.53761430727769</v>
      </c>
      <c r="I46" s="5">
        <f t="shared" si="2"/>
        <v>14652.280000001192</v>
      </c>
      <c r="J46" s="5">
        <f t="shared" si="3"/>
        <v>100.02228364575198</v>
      </c>
    </row>
    <row r="47" spans="1:10" ht="31.5">
      <c r="A47" s="6" t="s">
        <v>62</v>
      </c>
      <c r="B47" s="7" t="s">
        <v>63</v>
      </c>
      <c r="C47" s="4">
        <v>185417177.97</v>
      </c>
      <c r="D47" s="4">
        <v>92123109.12</v>
      </c>
      <c r="E47" s="4">
        <f>SUM(E48:E49)</f>
        <v>227161801.92</v>
      </c>
      <c r="F47" s="4">
        <f>SUM(F48:F49)</f>
        <v>91008496.4</v>
      </c>
      <c r="G47" s="4">
        <f t="shared" si="0"/>
        <v>41744623.94999999</v>
      </c>
      <c r="H47" s="4">
        <f t="shared" si="1"/>
        <v>122.5138924057803</v>
      </c>
      <c r="I47" s="4">
        <f t="shared" si="2"/>
        <v>-1114612.7199999988</v>
      </c>
      <c r="J47" s="4">
        <f t="shared" si="3"/>
        <v>98.79008347563682</v>
      </c>
    </row>
    <row r="48" spans="1:10" ht="15.75" outlineLevel="1">
      <c r="A48" s="8" t="s">
        <v>64</v>
      </c>
      <c r="B48" s="9" t="s">
        <v>65</v>
      </c>
      <c r="C48" s="5">
        <v>167472203.97</v>
      </c>
      <c r="D48" s="5">
        <v>85744817.94</v>
      </c>
      <c r="E48" s="5">
        <v>207147272.92</v>
      </c>
      <c r="F48" s="5">
        <v>83241434.14</v>
      </c>
      <c r="G48" s="5">
        <f t="shared" si="0"/>
        <v>39675068.94999999</v>
      </c>
      <c r="H48" s="5">
        <f t="shared" si="1"/>
        <v>123.69053968926518</v>
      </c>
      <c r="I48" s="5">
        <f t="shared" si="2"/>
        <v>-2503383.799999997</v>
      </c>
      <c r="J48" s="5">
        <f t="shared" si="3"/>
        <v>97.08042554623914</v>
      </c>
    </row>
    <row r="49" spans="1:10" ht="31.5" outlineLevel="1">
      <c r="A49" s="8" t="s">
        <v>66</v>
      </c>
      <c r="B49" s="9" t="s">
        <v>67</v>
      </c>
      <c r="C49" s="5">
        <v>17944974</v>
      </c>
      <c r="D49" s="5">
        <v>6378291.18</v>
      </c>
      <c r="E49" s="5">
        <v>20014529</v>
      </c>
      <c r="F49" s="5">
        <v>7767062.26</v>
      </c>
      <c r="G49" s="5">
        <f t="shared" si="0"/>
        <v>2069555</v>
      </c>
      <c r="H49" s="5">
        <f t="shared" si="1"/>
        <v>111.53278349692788</v>
      </c>
      <c r="I49" s="5">
        <f t="shared" si="2"/>
        <v>1388771.08</v>
      </c>
      <c r="J49" s="5">
        <f t="shared" si="3"/>
        <v>121.77340357797839</v>
      </c>
    </row>
    <row r="50" spans="1:10" ht="31.5">
      <c r="A50" s="6" t="s">
        <v>68</v>
      </c>
      <c r="B50" s="7" t="s">
        <v>69</v>
      </c>
      <c r="C50" s="4">
        <v>5000000</v>
      </c>
      <c r="D50" s="4">
        <v>3400000</v>
      </c>
      <c r="E50" s="4">
        <f>E51</f>
        <v>5000000</v>
      </c>
      <c r="F50" s="4">
        <f>F51</f>
        <v>3500000</v>
      </c>
      <c r="G50" s="4">
        <f t="shared" si="0"/>
        <v>0</v>
      </c>
      <c r="H50" s="4">
        <f t="shared" si="1"/>
        <v>100</v>
      </c>
      <c r="I50" s="4">
        <f t="shared" si="2"/>
        <v>100000</v>
      </c>
      <c r="J50" s="4">
        <v>100</v>
      </c>
    </row>
    <row r="51" spans="1:10" ht="31.5" outlineLevel="1">
      <c r="A51" s="8" t="s">
        <v>70</v>
      </c>
      <c r="B51" s="9" t="s">
        <v>71</v>
      </c>
      <c r="C51" s="5">
        <v>5000000</v>
      </c>
      <c r="D51" s="5">
        <v>3400000</v>
      </c>
      <c r="E51" s="5">
        <v>5000000</v>
      </c>
      <c r="F51" s="5">
        <v>3500000</v>
      </c>
      <c r="G51" s="5">
        <f t="shared" si="0"/>
        <v>0</v>
      </c>
      <c r="H51" s="5">
        <f t="shared" si="1"/>
        <v>100</v>
      </c>
      <c r="I51" s="5">
        <f t="shared" si="2"/>
        <v>100000</v>
      </c>
      <c r="J51" s="5">
        <v>100</v>
      </c>
    </row>
    <row r="52" spans="1:10" ht="61.5" customHeight="1">
      <c r="A52" s="6" t="s">
        <v>94</v>
      </c>
      <c r="B52" s="7" t="s">
        <v>72</v>
      </c>
      <c r="C52" s="4">
        <v>28286659</v>
      </c>
      <c r="D52" s="4">
        <v>7114378.87</v>
      </c>
      <c r="E52" s="4">
        <f>E53</f>
        <v>24053768.61</v>
      </c>
      <c r="F52" s="4">
        <f>F53</f>
        <v>8034979.6</v>
      </c>
      <c r="G52" s="4">
        <f t="shared" si="0"/>
        <v>-4232890.390000001</v>
      </c>
      <c r="H52" s="4">
        <f t="shared" si="1"/>
        <v>85.03573578625881</v>
      </c>
      <c r="I52" s="4">
        <f t="shared" si="2"/>
        <v>920600.7299999995</v>
      </c>
      <c r="J52" s="4">
        <f t="shared" si="3"/>
        <v>112.9400014649487</v>
      </c>
    </row>
    <row r="53" spans="1:10" ht="47.25" outlineLevel="1">
      <c r="A53" s="8" t="s">
        <v>93</v>
      </c>
      <c r="B53" s="9" t="s">
        <v>73</v>
      </c>
      <c r="C53" s="5">
        <v>28286659</v>
      </c>
      <c r="D53" s="5">
        <v>7114378.87</v>
      </c>
      <c r="E53" s="5">
        <v>24053768.61</v>
      </c>
      <c r="F53" s="5">
        <v>8034979.6</v>
      </c>
      <c r="G53" s="5">
        <f t="shared" si="0"/>
        <v>-4232890.390000001</v>
      </c>
      <c r="H53" s="5">
        <f t="shared" si="1"/>
        <v>85.03573578625881</v>
      </c>
      <c r="I53" s="5">
        <f t="shared" si="2"/>
        <v>920600.7299999995</v>
      </c>
      <c r="J53" s="5">
        <f t="shared" si="3"/>
        <v>112.9400014649487</v>
      </c>
    </row>
    <row r="54" spans="1:10" ht="15.75">
      <c r="A54" s="14" t="s">
        <v>87</v>
      </c>
      <c r="B54" s="15"/>
      <c r="C54" s="10">
        <f>C8+C16+C21+C26+C31+C38+C43+C47+C50+C52+C41</f>
        <v>4306373943.94</v>
      </c>
      <c r="D54" s="10">
        <f>D8+D16+D21+D26+D31+D38+D43+D47+D50+D52+D41</f>
        <v>2202970804.07</v>
      </c>
      <c r="E54" s="10">
        <f>E8+E16+E21+E26+E31+E38+E43+E47+E50+E52</f>
        <v>4375783243.13</v>
      </c>
      <c r="F54" s="10">
        <f>F8+F16+F21+F26+F31+F38+F43+F47+F50+F52</f>
        <v>2358832598.25</v>
      </c>
      <c r="G54" s="10">
        <f>E54-C54</f>
        <v>69409299.19000053</v>
      </c>
      <c r="H54" s="10">
        <f t="shared" si="1"/>
        <v>101.61178058602351</v>
      </c>
      <c r="I54" s="10">
        <f t="shared" si="2"/>
        <v>155861794.17999983</v>
      </c>
      <c r="J54" s="10">
        <f t="shared" si="3"/>
        <v>107.0750730736896</v>
      </c>
    </row>
  </sheetData>
  <sheetProtection/>
  <mergeCells count="13"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Святчик</cp:lastModifiedBy>
  <cp:lastPrinted>2021-07-22T12:33:24Z</cp:lastPrinted>
  <dcterms:created xsi:type="dcterms:W3CDTF">2017-04-12T06:24:55Z</dcterms:created>
  <dcterms:modified xsi:type="dcterms:W3CDTF">2021-07-22T12:35:15Z</dcterms:modified>
  <cp:category/>
  <cp:version/>
  <cp:contentType/>
  <cp:contentStatus/>
</cp:coreProperties>
</file>