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Бюджет" sheetId="1" r:id="rId1"/>
  </sheets>
  <definedNames>
    <definedName name="LAST_CELL" localSheetId="0">'Бюджет'!#REF!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<sst xmlns="http://schemas.openxmlformats.org/spreadsheetml/2006/main" count="130" uniqueCount="106">
  <si>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</si>
  <si>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</si>
  <si>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</si>
  <si>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</si>
  <si>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</si>
  <si>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</si>
  <si>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</si>
  <si>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</si>
  <si>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</si>
  <si>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</si>
  <si>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</si>
  <si>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</si>
  <si>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</si>
  <si>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</si>
  <si>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</si>
  <si>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</si>
  <si>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</si>
  <si>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</si>
  <si>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</si>
  <si>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</si>
  <si>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</si>
  <si>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</si>
  <si>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</si>
  <si>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</si>
  <si>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</si>
  <si>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</si>
  <si>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</si>
  <si>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</si>
  <si>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</si>
  <si>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</si>
  <si>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</si>
  <si>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</si>
  <si>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</si>
  <si>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</si>
  <si>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</si>
  <si>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</si>
  <si>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</si>
  <si>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</si>
  <si>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</si>
  <si>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</si>
  <si>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</si>
  <si>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</si>
  <si>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</si>
  <si>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</si>
  <si>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</si>
  <si>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</si>
  <si>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</si>
  <si>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</si>
  <si>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</si>
  <si>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</si>
  <si>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</si>
  <si>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</si>
  <si>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</si>
  <si>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</si>
  <si>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</si>
  <si>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</si>
  <si>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</si>
  <si>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</si>
  <si>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</si>
  <si>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</si>
  <si>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</si>
  <si>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</si>
  <si>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</si>
  <si>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</si>
  <si>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</si>
  <si>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</si>
  <si>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</si>
  <si>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</si>
  <si>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</si>
  <si>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</si>
  <si>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</si>
  <si>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</si>
  <si>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</si>
  <si>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</si>
  <si>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</si>
  <si>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</si>
  <si>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</si>
  <si>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</si>
  <si>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</si>
  <si>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</si>
  <si>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</si>
  <si>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</si>
  <si>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</si>
  <si>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</si>
  <si>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</si>
  <si>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</si>
  <si>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</si>
  <si>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</si>
  <si>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</si>
  <si>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</si>
  <si>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</si>
  <si>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</si>
  <si>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</si>
  <si>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>Амбулаторная помощь</t>
  </si>
  <si>
    <t>0902</t>
  </si>
  <si>
    <t>ЗДРАВООХРАНЕНИЕ</t>
  </si>
  <si>
    <t>0900</t>
  </si>
  <si>
    <t>ОБСЛУЖИВАНИЕ ГОСУДАРСТВЕННОГО (МУНИЦИПАЛЬНОГО) ДОЛГА</t>
  </si>
  <si>
    <t>Обслуживание государственного  (муниципального) внутреннего долга</t>
  </si>
  <si>
    <t xml:space="preserve"> 2020 год 
(по состоянию на 01.01.2021)</t>
  </si>
  <si>
    <t>-</t>
  </si>
  <si>
    <t xml:space="preserve"> 2021 год 
(по состоянию на 01.01.2022)</t>
  </si>
  <si>
    <t>Отклонение 2021 года от 2020 года 
(+увеличение; - уменьшение)</t>
  </si>
  <si>
    <t>Защита населения и территории от чрезвычайных ситуаций природного и техногенного характера, пожарная безопасность (с 01.01.2021 года)</t>
  </si>
  <si>
    <t>Х</t>
  </si>
  <si>
    <t>Данные о расходах бюджета МОГО "Ухта" по разделам и подразделам классификации расходов бюджетов 
за IV квартал 2021 года в сравнении с IV кварталом 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</si>
</sst>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4" fontId="30" fillId="20" borderId="1">
      <alignment horizontal="right" shrinkToFit="1"/>
      <protection/>
    </xf>
    <xf numFmtId="4" fontId="30" fillId="20" borderId="2">
      <alignment horizontal="right" shrinkToFit="1"/>
      <protection/>
    </xf>
    <xf numFmtId="49" fontId="31" fillId="21" borderId="3">
      <alignment horizontal="center" vertical="top" shrinkToFit="1"/>
      <protection/>
    </xf>
    <xf numFmtId="0" fontId="31" fillId="21" borderId="4">
      <alignment horizontal="left" vertical="top" wrapText="1"/>
      <protection/>
    </xf>
    <xf numFmtId="0" fontId="31" fillId="21" borderId="4">
      <alignment horizontal="left" vertical="top" wrapText="1"/>
      <protection/>
    </xf>
    <xf numFmtId="49" fontId="31" fillId="21" borderId="4">
      <alignment horizontal="center" vertical="top" shrinkToFit="1"/>
      <protection/>
    </xf>
    <xf numFmtId="4" fontId="31" fillId="21" borderId="4">
      <alignment horizontal="right" vertical="top" shrinkToFit="1"/>
      <protection/>
    </xf>
    <xf numFmtId="4" fontId="31" fillId="21" borderId="5">
      <alignment horizontal="right" vertical="top" shrinkToFit="1"/>
      <protection/>
    </xf>
    <xf numFmtId="49" fontId="32" fillId="0" borderId="3">
      <alignment horizontal="center" vertical="top" shrinkToFit="1"/>
      <protection/>
    </xf>
    <xf numFmtId="0" fontId="33" fillId="0" borderId="4">
      <alignment horizontal="left" vertical="top" wrapText="1"/>
      <protection/>
    </xf>
    <xf numFmtId="0" fontId="33" fillId="0" borderId="4">
      <alignment horizontal="left" vertical="top" wrapText="1"/>
      <protection/>
    </xf>
    <xf numFmtId="49" fontId="33" fillId="0" borderId="4">
      <alignment horizontal="center" vertical="top" shrinkToFit="1"/>
      <protection/>
    </xf>
    <xf numFmtId="4" fontId="33" fillId="0" borderId="4">
      <alignment horizontal="right" vertical="top" shrinkToFit="1"/>
      <protection/>
    </xf>
    <xf numFmtId="4" fontId="33" fillId="0" borderId="4">
      <alignment horizontal="right" vertical="top" shrinkToFit="1"/>
      <protection/>
    </xf>
    <xf numFmtId="4" fontId="33" fillId="0" borderId="5">
      <alignment horizontal="right" vertical="top" shrinkToFit="1"/>
      <protection/>
    </xf>
    <xf numFmtId="4" fontId="33" fillId="0" borderId="5">
      <alignment horizontal="right" vertical="top" shrinkToFit="1"/>
      <protection/>
    </xf>
    <xf numFmtId="0" fontId="33" fillId="0" borderId="0">
      <alignment horizontal="right" vertical="top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49" fontId="31" fillId="0" borderId="6">
      <alignment horizontal="center" vertical="center" wrapTex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7" applyNumberFormat="0" applyAlignment="0" applyProtection="0"/>
    <xf numFmtId="0" fontId="35" fillId="29" borderId="8" applyNumberFormat="0" applyAlignment="0" applyProtection="0"/>
    <xf numFmtId="0" fontId="36" fillId="29" borderId="7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30" borderId="13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46" fillId="0" borderId="15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81" fontId="4" fillId="0" borderId="16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1" fontId="4" fillId="0" borderId="16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6" xfId="76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1 2" xfId="39"/>
    <cellStyle name="ex62" xfId="40"/>
    <cellStyle name="ex63" xfId="41"/>
    <cellStyle name="ex64" xfId="42"/>
    <cellStyle name="ex65" xfId="43"/>
    <cellStyle name="ex66" xfId="44"/>
    <cellStyle name="ex66 2" xfId="45"/>
    <cellStyle name="ex67" xfId="46"/>
    <cellStyle name="ex68" xfId="47"/>
    <cellStyle name="ex68 2" xfId="48"/>
    <cellStyle name="ex69" xfId="49"/>
    <cellStyle name="ex69 2" xfId="50"/>
    <cellStyle name="st57" xfId="51"/>
    <cellStyle name="style0" xfId="52"/>
    <cellStyle name="td" xfId="53"/>
    <cellStyle name="tr" xfId="54"/>
    <cellStyle name="xl_bot_header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4"/>
  <sheetViews>
    <sheetView showGridLines="0" tabSelected="1" zoomScalePageLayoutView="0" workbookViewId="0" topLeftCell="A16">
      <selection activeCell="L19" sqref="L19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421875" style="0" bestFit="1" customWidth="1"/>
    <col min="4" max="4" width="17.421875" style="0" customWidth="1"/>
    <col min="5" max="5" width="17.8515625" style="0" customWidth="1"/>
    <col min="6" max="6" width="18.57421875" style="0" customWidth="1"/>
    <col min="7" max="7" width="17.57421875" style="0" bestFit="1" customWidth="1"/>
    <col min="8" max="8" width="9.421875" style="0" bestFit="1" customWidth="1"/>
    <col min="9" max="9" width="17.57421875" style="0" customWidth="1"/>
    <col min="10" max="10" width="9.8515625" style="0" customWidth="1"/>
  </cols>
  <sheetData>
    <row r="1" spans="1:10" ht="15.75">
      <c r="A1" s="2"/>
      <c r="B1" s="1"/>
      <c r="C1" s="1"/>
      <c r="D1" s="1"/>
      <c r="E1" s="1"/>
      <c r="F1" s="1"/>
      <c r="G1" s="21" t="s">
        <v>92</v>
      </c>
      <c r="H1" s="21"/>
      <c r="I1" s="21"/>
      <c r="J1" s="21"/>
    </row>
    <row r="2" spans="1:10" ht="44.25" customHeight="1">
      <c r="A2" s="22" t="s">
        <v>105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1"/>
      <c r="B3" s="1"/>
      <c r="C3" s="1"/>
      <c r="D3" s="1"/>
      <c r="E3" s="1"/>
      <c r="F3" s="1"/>
      <c r="G3" s="1"/>
      <c r="H3" s="1"/>
      <c r="J3" s="14" t="s">
        <v>86</v>
      </c>
    </row>
    <row r="4" spans="1:10" ht="35.25" customHeight="1">
      <c r="A4" s="23" t="s">
        <v>80</v>
      </c>
      <c r="B4" s="23" t="s">
        <v>81</v>
      </c>
      <c r="C4" s="27" t="s">
        <v>99</v>
      </c>
      <c r="D4" s="28"/>
      <c r="E4" s="23" t="s">
        <v>101</v>
      </c>
      <c r="F4" s="23"/>
      <c r="G4" s="23" t="s">
        <v>102</v>
      </c>
      <c r="H4" s="23"/>
      <c r="I4" s="23"/>
      <c r="J4" s="23"/>
    </row>
    <row r="5" spans="1:10" ht="15.75">
      <c r="A5" s="23"/>
      <c r="B5" s="23"/>
      <c r="C5" s="24" t="s">
        <v>82</v>
      </c>
      <c r="D5" s="24" t="s">
        <v>83</v>
      </c>
      <c r="E5" s="26" t="s">
        <v>82</v>
      </c>
      <c r="F5" s="26" t="s">
        <v>83</v>
      </c>
      <c r="G5" s="26" t="s">
        <v>82</v>
      </c>
      <c r="H5" s="26"/>
      <c r="I5" s="26" t="s">
        <v>83</v>
      </c>
      <c r="J5" s="26"/>
    </row>
    <row r="6" spans="1:10" ht="15.75">
      <c r="A6" s="23"/>
      <c r="B6" s="23"/>
      <c r="C6" s="25"/>
      <c r="D6" s="25"/>
      <c r="E6" s="26"/>
      <c r="F6" s="26"/>
      <c r="G6" s="4" t="s">
        <v>84</v>
      </c>
      <c r="H6" s="4" t="s">
        <v>85</v>
      </c>
      <c r="I6" s="4" t="s">
        <v>84</v>
      </c>
      <c r="J6" s="4" t="s">
        <v>85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1.5">
      <c r="A8" s="6" t="s">
        <v>0</v>
      </c>
      <c r="B8" s="7" t="s">
        <v>1</v>
      </c>
      <c r="C8" s="8">
        <f>SUM(C9:C15)</f>
        <v>315759573.81</v>
      </c>
      <c r="D8" s="8">
        <f>SUM(D9:D15)</f>
        <v>306395828.64</v>
      </c>
      <c r="E8" s="8">
        <f>SUM(E9:E15)</f>
        <v>350275070.12</v>
      </c>
      <c r="F8" s="8">
        <f>SUM(F9:F15)</f>
        <v>341165814.78999996</v>
      </c>
      <c r="G8" s="8">
        <f>E8-C8</f>
        <v>34515496.31</v>
      </c>
      <c r="H8" s="15">
        <f>E8/C8*100</f>
        <v>110.93094213851732</v>
      </c>
      <c r="I8" s="8">
        <f>F8-D8</f>
        <v>34769986.149999976</v>
      </c>
      <c r="J8" s="15">
        <f>F8/D8*100</f>
        <v>111.34806120055016</v>
      </c>
    </row>
    <row r="9" spans="1:10" ht="63" outlineLevel="1">
      <c r="A9" s="9" t="s">
        <v>2</v>
      </c>
      <c r="B9" s="3" t="s">
        <v>3</v>
      </c>
      <c r="C9" s="10">
        <v>5337000</v>
      </c>
      <c r="D9" s="10">
        <v>5329210.91</v>
      </c>
      <c r="E9" s="10">
        <v>5866551.36</v>
      </c>
      <c r="F9" s="10">
        <v>5808406.36</v>
      </c>
      <c r="G9" s="10">
        <f aca="true" t="shared" si="0" ref="G9:G54">E9-C9</f>
        <v>529551.3600000003</v>
      </c>
      <c r="H9" s="16">
        <f>E9/C9*100</f>
        <v>109.92226644182126</v>
      </c>
      <c r="I9" s="10">
        <f aca="true" t="shared" si="1" ref="I9:I54">F9-D9</f>
        <v>479195.4500000002</v>
      </c>
      <c r="J9" s="16">
        <f aca="true" t="shared" si="2" ref="J9:J54">F9/D9*100</f>
        <v>108.99186498888255</v>
      </c>
    </row>
    <row r="10" spans="1:10" ht="94.5" outlineLevel="1">
      <c r="A10" s="9" t="s">
        <v>4</v>
      </c>
      <c r="B10" s="3" t="s">
        <v>5</v>
      </c>
      <c r="C10" s="10">
        <v>2469036.3</v>
      </c>
      <c r="D10" s="10">
        <v>2431777.41</v>
      </c>
      <c r="E10" s="10">
        <v>2383475.82</v>
      </c>
      <c r="F10" s="10">
        <v>2365560.01</v>
      </c>
      <c r="G10" s="10">
        <f t="shared" si="0"/>
        <v>-85560.47999999998</v>
      </c>
      <c r="H10" s="16">
        <f aca="true" t="shared" si="3" ref="H10:H54">E10/C10*100</f>
        <v>96.53466091203276</v>
      </c>
      <c r="I10" s="10">
        <f t="shared" si="1"/>
        <v>-66217.40000000037</v>
      </c>
      <c r="J10" s="16">
        <f t="shared" si="2"/>
        <v>97.27699584149026</v>
      </c>
    </row>
    <row r="11" spans="1:10" ht="117" customHeight="1" outlineLevel="1">
      <c r="A11" s="9" t="s">
        <v>6</v>
      </c>
      <c r="B11" s="3" t="s">
        <v>7</v>
      </c>
      <c r="C11" s="10">
        <v>137204782.85</v>
      </c>
      <c r="D11" s="10">
        <v>132460895.2</v>
      </c>
      <c r="E11" s="10">
        <v>140588872.27</v>
      </c>
      <c r="F11" s="10">
        <v>135392861.38</v>
      </c>
      <c r="G11" s="10">
        <f t="shared" si="0"/>
        <v>3384089.4200000167</v>
      </c>
      <c r="H11" s="16">
        <f t="shared" si="3"/>
        <v>102.46645149659228</v>
      </c>
      <c r="I11" s="10">
        <f t="shared" si="1"/>
        <v>2931966.1799999923</v>
      </c>
      <c r="J11" s="16">
        <f t="shared" si="2"/>
        <v>102.21345792324072</v>
      </c>
    </row>
    <row r="12" spans="1:10" ht="78.75" outlineLevel="1">
      <c r="A12" s="9" t="s">
        <v>8</v>
      </c>
      <c r="B12" s="3" t="s">
        <v>9</v>
      </c>
      <c r="C12" s="10">
        <v>41850054</v>
      </c>
      <c r="D12" s="10">
        <v>40618307.59</v>
      </c>
      <c r="E12" s="10">
        <v>41614193.02</v>
      </c>
      <c r="F12" s="10">
        <v>41042259.44</v>
      </c>
      <c r="G12" s="10">
        <f t="shared" si="0"/>
        <v>-235860.97999999672</v>
      </c>
      <c r="H12" s="16">
        <f t="shared" si="3"/>
        <v>99.43641415612034</v>
      </c>
      <c r="I12" s="10">
        <f t="shared" si="1"/>
        <v>423951.84999999404</v>
      </c>
      <c r="J12" s="16">
        <f t="shared" si="2"/>
        <v>101.04374572736843</v>
      </c>
    </row>
    <row r="13" spans="1:10" ht="31.5" outlineLevel="1">
      <c r="A13" s="9" t="s">
        <v>74</v>
      </c>
      <c r="B13" s="3" t="s">
        <v>75</v>
      </c>
      <c r="C13" s="10">
        <v>7073402.01</v>
      </c>
      <c r="D13" s="10">
        <v>7073402.01</v>
      </c>
      <c r="E13" s="10">
        <v>962519.66</v>
      </c>
      <c r="F13" s="10">
        <v>962519.66</v>
      </c>
      <c r="G13" s="10">
        <f t="shared" si="0"/>
        <v>-6110882.35</v>
      </c>
      <c r="H13" s="16">
        <f t="shared" si="3"/>
        <v>13.607591631851843</v>
      </c>
      <c r="I13" s="10">
        <f t="shared" si="1"/>
        <v>-6110882.35</v>
      </c>
      <c r="J13" s="16">
        <f t="shared" si="2"/>
        <v>13.607591631851843</v>
      </c>
    </row>
    <row r="14" spans="1:10" ht="15.75" outlineLevel="1">
      <c r="A14" s="9" t="s">
        <v>10</v>
      </c>
      <c r="B14" s="3" t="s">
        <v>11</v>
      </c>
      <c r="C14" s="10">
        <v>1268605.51</v>
      </c>
      <c r="D14" s="10">
        <v>0</v>
      </c>
      <c r="E14" s="10">
        <v>56207.16</v>
      </c>
      <c r="F14" s="10">
        <v>0</v>
      </c>
      <c r="G14" s="10">
        <f t="shared" si="0"/>
        <v>-1212398.35</v>
      </c>
      <c r="H14" s="16">
        <f t="shared" si="3"/>
        <v>4.430625561448177</v>
      </c>
      <c r="I14" s="10">
        <f t="shared" si="1"/>
        <v>0</v>
      </c>
      <c r="J14" s="16" t="s">
        <v>100</v>
      </c>
    </row>
    <row r="15" spans="1:10" ht="31.5" outlineLevel="1">
      <c r="A15" s="9" t="s">
        <v>12</v>
      </c>
      <c r="B15" s="3" t="s">
        <v>13</v>
      </c>
      <c r="C15" s="10">
        <v>120556693.14</v>
      </c>
      <c r="D15" s="10">
        <v>118482235.52</v>
      </c>
      <c r="E15" s="10">
        <v>158803250.83</v>
      </c>
      <c r="F15" s="10">
        <v>155594207.94</v>
      </c>
      <c r="G15" s="10">
        <f t="shared" si="0"/>
        <v>38246557.69000001</v>
      </c>
      <c r="H15" s="16">
        <f t="shared" si="3"/>
        <v>131.72495586419666</v>
      </c>
      <c r="I15" s="10">
        <f t="shared" si="1"/>
        <v>37111972.42</v>
      </c>
      <c r="J15" s="16">
        <f t="shared" si="2"/>
        <v>131.32281582730218</v>
      </c>
    </row>
    <row r="16" spans="1:10" ht="63">
      <c r="A16" s="6" t="s">
        <v>14</v>
      </c>
      <c r="B16" s="7" t="s">
        <v>15</v>
      </c>
      <c r="C16" s="8">
        <f>SUM(C17:C20)</f>
        <v>43891957.379999995</v>
      </c>
      <c r="D16" s="8">
        <f>SUM(D17:D20)</f>
        <v>42882764.230000004</v>
      </c>
      <c r="E16" s="8">
        <f>SUM(E17:E20)</f>
        <v>38559657.13</v>
      </c>
      <c r="F16" s="8">
        <f>SUM(F17:F20)</f>
        <v>37766193.43</v>
      </c>
      <c r="G16" s="8">
        <f t="shared" si="0"/>
        <v>-5332300.249999993</v>
      </c>
      <c r="H16" s="15">
        <f t="shared" si="3"/>
        <v>87.85130450247422</v>
      </c>
      <c r="I16" s="8">
        <f t="shared" si="1"/>
        <v>-5116570.8000000045</v>
      </c>
      <c r="J16" s="15">
        <f t="shared" si="2"/>
        <v>88.06846785212473</v>
      </c>
    </row>
    <row r="17" spans="1:10" ht="63" outlineLevel="1">
      <c r="A17" s="9" t="s">
        <v>16</v>
      </c>
      <c r="B17" s="3" t="s">
        <v>17</v>
      </c>
      <c r="C17" s="10">
        <v>37755748.16</v>
      </c>
      <c r="D17" s="10">
        <v>37116012.36</v>
      </c>
      <c r="E17" s="20" t="s">
        <v>104</v>
      </c>
      <c r="F17" s="20" t="s">
        <v>104</v>
      </c>
      <c r="G17" s="20" t="s">
        <v>104</v>
      </c>
      <c r="H17" s="20" t="s">
        <v>104</v>
      </c>
      <c r="I17" s="20" t="s">
        <v>104</v>
      </c>
      <c r="J17" s="20" t="s">
        <v>104</v>
      </c>
    </row>
    <row r="18" spans="1:10" ht="31.5" outlineLevel="1">
      <c r="A18" s="9" t="s">
        <v>18</v>
      </c>
      <c r="B18" s="3" t="s">
        <v>19</v>
      </c>
      <c r="C18" s="10">
        <v>5336209.22</v>
      </c>
      <c r="D18" s="10">
        <v>5085975.42</v>
      </c>
      <c r="E18" s="20" t="s">
        <v>104</v>
      </c>
      <c r="F18" s="20" t="s">
        <v>104</v>
      </c>
      <c r="G18" s="20" t="s">
        <v>104</v>
      </c>
      <c r="H18" s="20" t="s">
        <v>104</v>
      </c>
      <c r="I18" s="20" t="s">
        <v>104</v>
      </c>
      <c r="J18" s="20" t="s">
        <v>104</v>
      </c>
    </row>
    <row r="19" spans="1:10" ht="78.75" outlineLevel="1">
      <c r="A19" s="9" t="s">
        <v>103</v>
      </c>
      <c r="B19" s="3" t="s">
        <v>19</v>
      </c>
      <c r="C19" s="20" t="s">
        <v>104</v>
      </c>
      <c r="D19" s="20" t="s">
        <v>104</v>
      </c>
      <c r="E19" s="10">
        <v>37718657.13</v>
      </c>
      <c r="F19" s="10">
        <v>37022000.51</v>
      </c>
      <c r="G19" s="10">
        <f>E19-C17-C18</f>
        <v>-5373300.2499999935</v>
      </c>
      <c r="H19" s="16">
        <f>E19/(C17+C18)*100</f>
        <v>87.53061922294143</v>
      </c>
      <c r="I19" s="10">
        <f>F19-D17-D18</f>
        <v>-5179987.270000001</v>
      </c>
      <c r="J19" s="16">
        <f>F19/(D17+D18)*100</f>
        <v>87.72572681409368</v>
      </c>
    </row>
    <row r="20" spans="1:10" ht="57" customHeight="1" outlineLevel="1">
      <c r="A20" s="9" t="s">
        <v>20</v>
      </c>
      <c r="B20" s="3" t="s">
        <v>21</v>
      </c>
      <c r="C20" s="10">
        <v>800000</v>
      </c>
      <c r="D20" s="10">
        <v>680776.45</v>
      </c>
      <c r="E20" s="10">
        <v>841000</v>
      </c>
      <c r="F20" s="10">
        <v>744192.92</v>
      </c>
      <c r="G20" s="10">
        <f t="shared" si="0"/>
        <v>41000</v>
      </c>
      <c r="H20" s="16">
        <f t="shared" si="3"/>
        <v>105.125</v>
      </c>
      <c r="I20" s="10">
        <f t="shared" si="1"/>
        <v>63416.47000000009</v>
      </c>
      <c r="J20" s="16">
        <f t="shared" si="2"/>
        <v>109.31531488787547</v>
      </c>
    </row>
    <row r="21" spans="1:10" ht="31.5">
      <c r="A21" s="6" t="s">
        <v>22</v>
      </c>
      <c r="B21" s="7" t="s">
        <v>23</v>
      </c>
      <c r="C21" s="8">
        <f>SUM(C22:C25)</f>
        <v>148158003.11</v>
      </c>
      <c r="D21" s="8">
        <f>SUM(D22:D25)</f>
        <v>138042112.74</v>
      </c>
      <c r="E21" s="8">
        <f>SUM(E22:E25)</f>
        <v>88364921.04</v>
      </c>
      <c r="F21" s="8">
        <f>SUM(F22:F25)</f>
        <v>84538220.22</v>
      </c>
      <c r="G21" s="8">
        <f t="shared" si="0"/>
        <v>-59793082.07000001</v>
      </c>
      <c r="H21" s="15">
        <f t="shared" si="3"/>
        <v>59.64235423340135</v>
      </c>
      <c r="I21" s="8">
        <f t="shared" si="1"/>
        <v>-53503892.52000001</v>
      </c>
      <c r="J21" s="15">
        <f t="shared" si="2"/>
        <v>61.24089130628296</v>
      </c>
    </row>
    <row r="22" spans="1:10" ht="15.75" outlineLevel="1">
      <c r="A22" s="9" t="s">
        <v>24</v>
      </c>
      <c r="B22" s="3" t="s">
        <v>25</v>
      </c>
      <c r="C22" s="10">
        <v>11421132.68</v>
      </c>
      <c r="D22" s="10">
        <v>9817841.33</v>
      </c>
      <c r="E22" s="10">
        <v>4425288.2</v>
      </c>
      <c r="F22" s="10">
        <v>3961243.41</v>
      </c>
      <c r="G22" s="10">
        <f t="shared" si="0"/>
        <v>-6995844.4799999995</v>
      </c>
      <c r="H22" s="16">
        <f t="shared" si="3"/>
        <v>38.746491473208245</v>
      </c>
      <c r="I22" s="10">
        <f t="shared" si="1"/>
        <v>-5856597.92</v>
      </c>
      <c r="J22" s="16">
        <f t="shared" si="2"/>
        <v>40.347396916018404</v>
      </c>
    </row>
    <row r="23" spans="1:10" ht="31.5" outlineLevel="1">
      <c r="A23" s="9" t="s">
        <v>26</v>
      </c>
      <c r="B23" s="3" t="s">
        <v>27</v>
      </c>
      <c r="C23" s="10">
        <v>107459693.54</v>
      </c>
      <c r="D23" s="10">
        <v>100077246.5</v>
      </c>
      <c r="E23" s="10">
        <v>56311807.53</v>
      </c>
      <c r="F23" s="10">
        <v>53236414.03</v>
      </c>
      <c r="G23" s="10">
        <f t="shared" si="0"/>
        <v>-51147886.010000005</v>
      </c>
      <c r="H23" s="16">
        <f t="shared" si="3"/>
        <v>52.4027248496097</v>
      </c>
      <c r="I23" s="10">
        <f t="shared" si="1"/>
        <v>-46840832.47</v>
      </c>
      <c r="J23" s="16">
        <f t="shared" si="2"/>
        <v>53.19532250520103</v>
      </c>
    </row>
    <row r="24" spans="1:10" ht="15.75" outlineLevel="1">
      <c r="A24" s="9" t="s">
        <v>91</v>
      </c>
      <c r="B24" s="3" t="s">
        <v>90</v>
      </c>
      <c r="C24" s="10">
        <v>216450</v>
      </c>
      <c r="D24" s="10">
        <v>216450</v>
      </c>
      <c r="E24" s="10">
        <v>199800</v>
      </c>
      <c r="F24" s="10">
        <v>199800</v>
      </c>
      <c r="G24" s="10">
        <f t="shared" si="0"/>
        <v>-16650</v>
      </c>
      <c r="H24" s="16">
        <f t="shared" si="3"/>
        <v>92.3076923076923</v>
      </c>
      <c r="I24" s="10">
        <f t="shared" si="1"/>
        <v>-16650</v>
      </c>
      <c r="J24" s="16">
        <f t="shared" si="2"/>
        <v>92.3076923076923</v>
      </c>
    </row>
    <row r="25" spans="1:10" ht="31.5" outlineLevel="1">
      <c r="A25" s="9" t="s">
        <v>28</v>
      </c>
      <c r="B25" s="3" t="s">
        <v>29</v>
      </c>
      <c r="C25" s="10">
        <v>29060726.89</v>
      </c>
      <c r="D25" s="10">
        <v>27930574.91</v>
      </c>
      <c r="E25" s="10">
        <v>27428025.31</v>
      </c>
      <c r="F25" s="10">
        <v>27140762.78</v>
      </c>
      <c r="G25" s="10">
        <f t="shared" si="0"/>
        <v>-1632701.580000002</v>
      </c>
      <c r="H25" s="16">
        <f t="shared" si="3"/>
        <v>94.38175932012966</v>
      </c>
      <c r="I25" s="10">
        <f t="shared" si="1"/>
        <v>-789812.129999999</v>
      </c>
      <c r="J25" s="16">
        <f t="shared" si="2"/>
        <v>97.1722310316025</v>
      </c>
    </row>
    <row r="26" spans="1:10" ht="47.25">
      <c r="A26" s="6" t="s">
        <v>30</v>
      </c>
      <c r="B26" s="7" t="s">
        <v>31</v>
      </c>
      <c r="C26" s="8">
        <f>SUM(C27:C30)</f>
        <v>712358208.42</v>
      </c>
      <c r="D26" s="8">
        <f>SUM(D27:D30)</f>
        <v>692223453.7800001</v>
      </c>
      <c r="E26" s="8">
        <f>SUM(E27:E30)</f>
        <v>766084008.0799999</v>
      </c>
      <c r="F26" s="8">
        <f>SUM(F27:F30)</f>
        <v>521886271.89</v>
      </c>
      <c r="G26" s="8">
        <f t="shared" si="0"/>
        <v>53725799.65999997</v>
      </c>
      <c r="H26" s="15">
        <f t="shared" si="3"/>
        <v>107.54196400419993</v>
      </c>
      <c r="I26" s="8">
        <f t="shared" si="1"/>
        <v>-170337181.8900001</v>
      </c>
      <c r="J26" s="15">
        <f t="shared" si="2"/>
        <v>75.39274623536</v>
      </c>
    </row>
    <row r="27" spans="1:10" ht="15.75" outlineLevel="1">
      <c r="A27" s="9" t="s">
        <v>32</v>
      </c>
      <c r="B27" s="3" t="s">
        <v>33</v>
      </c>
      <c r="C27" s="10">
        <v>62529972.92</v>
      </c>
      <c r="D27" s="10">
        <v>59306514.45</v>
      </c>
      <c r="E27" s="10">
        <v>16704922.82</v>
      </c>
      <c r="F27" s="10">
        <v>16481420.33</v>
      </c>
      <c r="G27" s="10">
        <f t="shared" si="0"/>
        <v>-45825050.1</v>
      </c>
      <c r="H27" s="16">
        <f t="shared" si="3"/>
        <v>26.715064855972432</v>
      </c>
      <c r="I27" s="10">
        <f t="shared" si="1"/>
        <v>-42825094.120000005</v>
      </c>
      <c r="J27" s="16">
        <f t="shared" si="2"/>
        <v>27.790236001637087</v>
      </c>
    </row>
    <row r="28" spans="1:10" ht="15.75" outlineLevel="1">
      <c r="A28" s="9" t="s">
        <v>34</v>
      </c>
      <c r="B28" s="3" t="s">
        <v>35</v>
      </c>
      <c r="C28" s="10">
        <v>31235965.13</v>
      </c>
      <c r="D28" s="10">
        <v>24483396.88</v>
      </c>
      <c r="E28" s="10">
        <v>242121943.07</v>
      </c>
      <c r="F28" s="10">
        <v>8339146.94</v>
      </c>
      <c r="G28" s="10">
        <f t="shared" si="0"/>
        <v>210885977.94</v>
      </c>
      <c r="H28" s="16">
        <f t="shared" si="3"/>
        <v>775.1383447328109</v>
      </c>
      <c r="I28" s="10">
        <f t="shared" si="1"/>
        <v>-16144249.939999998</v>
      </c>
      <c r="J28" s="16">
        <f t="shared" si="2"/>
        <v>34.06041645639492</v>
      </c>
    </row>
    <row r="29" spans="1:10" ht="15.75" outlineLevel="1">
      <c r="A29" s="9" t="s">
        <v>36</v>
      </c>
      <c r="B29" s="3" t="s">
        <v>37</v>
      </c>
      <c r="C29" s="10">
        <v>567538109.75</v>
      </c>
      <c r="D29" s="10">
        <v>557963385.6</v>
      </c>
      <c r="E29" s="10">
        <v>452763054.51</v>
      </c>
      <c r="F29" s="10">
        <v>443025075.29</v>
      </c>
      <c r="G29" s="10">
        <f t="shared" si="0"/>
        <v>-114775055.24000001</v>
      </c>
      <c r="H29" s="16">
        <f t="shared" si="3"/>
        <v>79.77667873430416</v>
      </c>
      <c r="I29" s="10">
        <f t="shared" si="1"/>
        <v>-114938310.31</v>
      </c>
      <c r="J29" s="16">
        <f t="shared" si="2"/>
        <v>79.40038481442608</v>
      </c>
    </row>
    <row r="30" spans="1:10" ht="47.25" outlineLevel="1">
      <c r="A30" s="9" t="s">
        <v>38</v>
      </c>
      <c r="B30" s="3" t="s">
        <v>39</v>
      </c>
      <c r="C30" s="10">
        <v>51054160.62</v>
      </c>
      <c r="D30" s="10">
        <v>50470156.85</v>
      </c>
      <c r="E30" s="10">
        <v>54494087.68</v>
      </c>
      <c r="F30" s="10">
        <v>54040629.33</v>
      </c>
      <c r="G30" s="10">
        <f t="shared" si="0"/>
        <v>3439927.0600000024</v>
      </c>
      <c r="H30" s="16">
        <f t="shared" si="3"/>
        <v>106.73779965868727</v>
      </c>
      <c r="I30" s="10">
        <f t="shared" si="1"/>
        <v>3570472.4799999967</v>
      </c>
      <c r="J30" s="16">
        <f t="shared" si="2"/>
        <v>107.07442318955265</v>
      </c>
    </row>
    <row r="31" spans="1:10" ht="15.75">
      <c r="A31" s="6" t="s">
        <v>40</v>
      </c>
      <c r="B31" s="7" t="s">
        <v>41</v>
      </c>
      <c r="C31" s="8">
        <f>SUM(C32:C37)</f>
        <v>2519310043.41</v>
      </c>
      <c r="D31" s="8">
        <f>SUM(D32:D37)</f>
        <v>2512678763.9600005</v>
      </c>
      <c r="E31" s="8">
        <f>SUM(E32:E37)</f>
        <v>2865292150.4200006</v>
      </c>
      <c r="F31" s="8">
        <f>SUM(F32:F37)</f>
        <v>2863821525.48</v>
      </c>
      <c r="G31" s="8">
        <f t="shared" si="0"/>
        <v>345982107.0100007</v>
      </c>
      <c r="H31" s="15">
        <f t="shared" si="3"/>
        <v>113.733208737647</v>
      </c>
      <c r="I31" s="8">
        <f t="shared" si="1"/>
        <v>351142761.5199995</v>
      </c>
      <c r="J31" s="15">
        <f t="shared" si="2"/>
        <v>113.97483699693454</v>
      </c>
    </row>
    <row r="32" spans="1:10" ht="15.75" outlineLevel="1">
      <c r="A32" s="9" t="s">
        <v>42</v>
      </c>
      <c r="B32" s="3" t="s">
        <v>43</v>
      </c>
      <c r="C32" s="10">
        <v>1197167372.93</v>
      </c>
      <c r="D32" s="10">
        <v>1197156158.73</v>
      </c>
      <c r="E32" s="10">
        <v>1286879386.98</v>
      </c>
      <c r="F32" s="10">
        <v>1286104242.76</v>
      </c>
      <c r="G32" s="10">
        <f t="shared" si="0"/>
        <v>89712014.04999995</v>
      </c>
      <c r="H32" s="16">
        <f t="shared" si="3"/>
        <v>107.49369019558517</v>
      </c>
      <c r="I32" s="10">
        <f t="shared" si="1"/>
        <v>88948084.02999997</v>
      </c>
      <c r="J32" s="16">
        <f t="shared" si="2"/>
        <v>107.42994833058039</v>
      </c>
    </row>
    <row r="33" spans="1:10" ht="15.75" outlineLevel="1">
      <c r="A33" s="9" t="s">
        <v>44</v>
      </c>
      <c r="B33" s="3" t="s">
        <v>45</v>
      </c>
      <c r="C33" s="10">
        <v>1106820773.35</v>
      </c>
      <c r="D33" s="10">
        <v>1106768598.82</v>
      </c>
      <c r="E33" s="10">
        <v>1320559242.95</v>
      </c>
      <c r="F33" s="10">
        <v>1320310913.86</v>
      </c>
      <c r="G33" s="10">
        <f t="shared" si="0"/>
        <v>213738469.60000014</v>
      </c>
      <c r="H33" s="16">
        <f t="shared" si="3"/>
        <v>119.31102801342269</v>
      </c>
      <c r="I33" s="10">
        <f t="shared" si="1"/>
        <v>213542315.03999996</v>
      </c>
      <c r="J33" s="16">
        <f t="shared" si="2"/>
        <v>119.2942151835236</v>
      </c>
    </row>
    <row r="34" spans="1:10" ht="31.5" outlineLevel="1">
      <c r="A34" s="9" t="s">
        <v>76</v>
      </c>
      <c r="B34" s="3" t="s">
        <v>77</v>
      </c>
      <c r="C34" s="10">
        <v>128830697.33</v>
      </c>
      <c r="D34" s="10">
        <v>128830697.33</v>
      </c>
      <c r="E34" s="10">
        <v>164609886.26</v>
      </c>
      <c r="F34" s="10">
        <v>164482651.82</v>
      </c>
      <c r="G34" s="10">
        <f t="shared" si="0"/>
        <v>35779188.92999999</v>
      </c>
      <c r="H34" s="16">
        <f t="shared" si="3"/>
        <v>127.77225433962494</v>
      </c>
      <c r="I34" s="10">
        <f t="shared" si="1"/>
        <v>35651954.489999995</v>
      </c>
      <c r="J34" s="16">
        <f t="shared" si="2"/>
        <v>127.67349337454681</v>
      </c>
    </row>
    <row r="35" spans="1:10" ht="47.25" outlineLevel="1">
      <c r="A35" s="9" t="s">
        <v>89</v>
      </c>
      <c r="B35" s="3" t="s">
        <v>88</v>
      </c>
      <c r="C35" s="10">
        <v>2026929.8</v>
      </c>
      <c r="D35" s="10">
        <v>2004309.8</v>
      </c>
      <c r="E35" s="10">
        <v>232270</v>
      </c>
      <c r="F35" s="10">
        <v>229270</v>
      </c>
      <c r="G35" s="10">
        <f t="shared" si="0"/>
        <v>-1794659.8</v>
      </c>
      <c r="H35" s="16">
        <f t="shared" si="3"/>
        <v>11.459202977823898</v>
      </c>
      <c r="I35" s="10">
        <f t="shared" si="1"/>
        <v>-1775039.8</v>
      </c>
      <c r="J35" s="16">
        <f t="shared" si="2"/>
        <v>11.438850421227297</v>
      </c>
    </row>
    <row r="36" spans="1:10" ht="15.75" outlineLevel="1">
      <c r="A36" s="9" t="s">
        <v>78</v>
      </c>
      <c r="B36" s="3" t="s">
        <v>79</v>
      </c>
      <c r="C36" s="10">
        <v>6285940</v>
      </c>
      <c r="D36" s="10">
        <v>262225</v>
      </c>
      <c r="E36" s="10">
        <v>12473848.23</v>
      </c>
      <c r="F36" s="10">
        <v>12472048.23</v>
      </c>
      <c r="G36" s="10">
        <f t="shared" si="0"/>
        <v>6187908.23</v>
      </c>
      <c r="H36" s="16">
        <f t="shared" si="3"/>
        <v>198.44045966076672</v>
      </c>
      <c r="I36" s="10">
        <f t="shared" si="1"/>
        <v>12209823.23</v>
      </c>
      <c r="J36" s="16">
        <f t="shared" si="2"/>
        <v>4756.239195347507</v>
      </c>
    </row>
    <row r="37" spans="1:10" ht="31.5" outlineLevel="1">
      <c r="A37" s="9" t="s">
        <v>46</v>
      </c>
      <c r="B37" s="3" t="s">
        <v>47</v>
      </c>
      <c r="C37" s="10">
        <v>78178330</v>
      </c>
      <c r="D37" s="10">
        <v>77656774.28</v>
      </c>
      <c r="E37" s="10">
        <v>80537516</v>
      </c>
      <c r="F37" s="10">
        <v>80222398.81</v>
      </c>
      <c r="G37" s="10">
        <f t="shared" si="0"/>
        <v>2359186</v>
      </c>
      <c r="H37" s="16">
        <f t="shared" si="3"/>
        <v>103.01769812683388</v>
      </c>
      <c r="I37" s="10">
        <f t="shared" si="1"/>
        <v>2565624.530000001</v>
      </c>
      <c r="J37" s="16">
        <f t="shared" si="2"/>
        <v>103.3038000274765</v>
      </c>
    </row>
    <row r="38" spans="1:10" ht="31.5">
      <c r="A38" s="6" t="s">
        <v>48</v>
      </c>
      <c r="B38" s="7" t="s">
        <v>49</v>
      </c>
      <c r="C38" s="8">
        <f>SUM(C39:C40)</f>
        <v>249098915.62</v>
      </c>
      <c r="D38" s="8">
        <f>SUM(D39:D40)</f>
        <v>248519079.19</v>
      </c>
      <c r="E38" s="8">
        <f>SUM(E39:E40)</f>
        <v>257540086.31</v>
      </c>
      <c r="F38" s="8">
        <f>SUM(F39:F40)</f>
        <v>257363024.14</v>
      </c>
      <c r="G38" s="8">
        <f t="shared" si="0"/>
        <v>8441170.689999998</v>
      </c>
      <c r="H38" s="15">
        <f t="shared" si="3"/>
        <v>103.38868223050677</v>
      </c>
      <c r="I38" s="8">
        <f t="shared" si="1"/>
        <v>8843944.949999988</v>
      </c>
      <c r="J38" s="15">
        <f t="shared" si="2"/>
        <v>103.55865834479394</v>
      </c>
    </row>
    <row r="39" spans="1:10" ht="15.75" outlineLevel="1">
      <c r="A39" s="9" t="s">
        <v>50</v>
      </c>
      <c r="B39" s="3" t="s">
        <v>51</v>
      </c>
      <c r="C39" s="10">
        <v>171265065.47</v>
      </c>
      <c r="D39" s="10">
        <v>171265065.47</v>
      </c>
      <c r="E39" s="10">
        <v>177167768.41</v>
      </c>
      <c r="F39" s="10">
        <v>177163327.81</v>
      </c>
      <c r="G39" s="10">
        <f t="shared" si="0"/>
        <v>5902702.939999998</v>
      </c>
      <c r="H39" s="16">
        <f t="shared" si="3"/>
        <v>103.44653063005073</v>
      </c>
      <c r="I39" s="10">
        <f t="shared" si="1"/>
        <v>5898262.340000004</v>
      </c>
      <c r="J39" s="16">
        <f t="shared" si="2"/>
        <v>103.4439378070557</v>
      </c>
    </row>
    <row r="40" spans="1:10" ht="31.5" outlineLevel="1">
      <c r="A40" s="9" t="s">
        <v>52</v>
      </c>
      <c r="B40" s="3" t="s">
        <v>53</v>
      </c>
      <c r="C40" s="10">
        <v>77833850.15</v>
      </c>
      <c r="D40" s="10">
        <v>77254013.72</v>
      </c>
      <c r="E40" s="10">
        <v>80372317.9</v>
      </c>
      <c r="F40" s="10">
        <v>80199696.33</v>
      </c>
      <c r="G40" s="10">
        <f t="shared" si="0"/>
        <v>2538467.75</v>
      </c>
      <c r="H40" s="16">
        <f t="shared" si="3"/>
        <v>103.26139301230495</v>
      </c>
      <c r="I40" s="10">
        <f t="shared" si="1"/>
        <v>2945682.6099999994</v>
      </c>
      <c r="J40" s="16">
        <f t="shared" si="2"/>
        <v>103.81298325893636</v>
      </c>
    </row>
    <row r="41" spans="1:10" s="18" customFormat="1" ht="15.75" outlineLevel="1">
      <c r="A41" s="6" t="s">
        <v>95</v>
      </c>
      <c r="B41" s="7" t="s">
        <v>96</v>
      </c>
      <c r="C41" s="8">
        <f>SUM(C42)</f>
        <v>4858315.2</v>
      </c>
      <c r="D41" s="8">
        <f>SUM(D42)</f>
        <v>4858315.2</v>
      </c>
      <c r="E41" s="8">
        <f>SUM(E42)</f>
        <v>0</v>
      </c>
      <c r="F41" s="8">
        <f>SUM(F42)</f>
        <v>0</v>
      </c>
      <c r="G41" s="8">
        <f t="shared" si="0"/>
        <v>-4858315.2</v>
      </c>
      <c r="H41" s="15" t="s">
        <v>100</v>
      </c>
      <c r="I41" s="8">
        <f t="shared" si="1"/>
        <v>-4858315.2</v>
      </c>
      <c r="J41" s="15" t="s">
        <v>100</v>
      </c>
    </row>
    <row r="42" spans="1:10" ht="15.75" outlineLevel="1">
      <c r="A42" s="9" t="s">
        <v>93</v>
      </c>
      <c r="B42" s="3" t="s">
        <v>94</v>
      </c>
      <c r="C42" s="19">
        <v>4858315.2</v>
      </c>
      <c r="D42" s="19">
        <v>4858315.2</v>
      </c>
      <c r="E42" s="19">
        <v>0</v>
      </c>
      <c r="F42" s="19">
        <v>0</v>
      </c>
      <c r="G42" s="10">
        <f t="shared" si="0"/>
        <v>-4858315.2</v>
      </c>
      <c r="H42" s="16" t="s">
        <v>100</v>
      </c>
      <c r="I42" s="10">
        <f t="shared" si="1"/>
        <v>-4858315.2</v>
      </c>
      <c r="J42" s="16" t="s">
        <v>100</v>
      </c>
    </row>
    <row r="43" spans="1:10" ht="15.75">
      <c r="A43" s="6" t="s">
        <v>54</v>
      </c>
      <c r="B43" s="7" t="s">
        <v>55</v>
      </c>
      <c r="C43" s="8">
        <f>SUM(C44:C46)</f>
        <v>134118269.34</v>
      </c>
      <c r="D43" s="8">
        <f>SUM(D44:D46)</f>
        <v>132399704.66</v>
      </c>
      <c r="E43" s="8">
        <f>SUM(E44:E46)</f>
        <v>125183247.7</v>
      </c>
      <c r="F43" s="8">
        <f>SUM(F44:F46)</f>
        <v>123736503.28</v>
      </c>
      <c r="G43" s="8">
        <f t="shared" si="0"/>
        <v>-8935021.64</v>
      </c>
      <c r="H43" s="15">
        <f t="shared" si="3"/>
        <v>93.33795337207265</v>
      </c>
      <c r="I43" s="8">
        <f t="shared" si="1"/>
        <v>-8663201.379999995</v>
      </c>
      <c r="J43" s="15">
        <f t="shared" si="2"/>
        <v>93.45678194506027</v>
      </c>
    </row>
    <row r="44" spans="1:10" ht="15.75" outlineLevel="1">
      <c r="A44" s="9" t="s">
        <v>56</v>
      </c>
      <c r="B44" s="3" t="s">
        <v>57</v>
      </c>
      <c r="C44" s="10">
        <v>20442341.65</v>
      </c>
      <c r="D44" s="10">
        <v>20442341.65</v>
      </c>
      <c r="E44" s="10">
        <v>21130910.23</v>
      </c>
      <c r="F44" s="10">
        <v>21127423.31</v>
      </c>
      <c r="G44" s="10">
        <f t="shared" si="0"/>
        <v>688568.5800000019</v>
      </c>
      <c r="H44" s="16">
        <f t="shared" si="3"/>
        <v>103.3683449371369</v>
      </c>
      <c r="I44" s="10">
        <f t="shared" si="1"/>
        <v>685081.6600000001</v>
      </c>
      <c r="J44" s="16">
        <f t="shared" si="2"/>
        <v>103.35128759576328</v>
      </c>
    </row>
    <row r="45" spans="1:10" ht="31.5" outlineLevel="1">
      <c r="A45" s="9" t="s">
        <v>58</v>
      </c>
      <c r="B45" s="3" t="s">
        <v>59</v>
      </c>
      <c r="C45" s="10">
        <v>11074375.85</v>
      </c>
      <c r="D45" s="10">
        <v>10911414.39</v>
      </c>
      <c r="E45" s="10">
        <v>11454909.47</v>
      </c>
      <c r="F45" s="10">
        <v>10922339.97</v>
      </c>
      <c r="G45" s="10">
        <f t="shared" si="0"/>
        <v>380533.62000000104</v>
      </c>
      <c r="H45" s="16">
        <f t="shared" si="3"/>
        <v>103.436163131487</v>
      </c>
      <c r="I45" s="10">
        <f t="shared" si="1"/>
        <v>10925.580000000075</v>
      </c>
      <c r="J45" s="16">
        <f t="shared" si="2"/>
        <v>100.10012982377438</v>
      </c>
    </row>
    <row r="46" spans="1:10" ht="15.75" outlineLevel="1">
      <c r="A46" s="9" t="s">
        <v>60</v>
      </c>
      <c r="B46" s="3" t="s">
        <v>61</v>
      </c>
      <c r="C46" s="10">
        <v>102601551.84</v>
      </c>
      <c r="D46" s="10">
        <v>101045948.62</v>
      </c>
      <c r="E46" s="10">
        <v>92597428</v>
      </c>
      <c r="F46" s="10">
        <v>91686740</v>
      </c>
      <c r="G46" s="10">
        <f t="shared" si="0"/>
        <v>-10004123.840000004</v>
      </c>
      <c r="H46" s="16">
        <f t="shared" si="3"/>
        <v>90.2495394459523</v>
      </c>
      <c r="I46" s="10">
        <f t="shared" si="1"/>
        <v>-9359208.620000005</v>
      </c>
      <c r="J46" s="16">
        <f t="shared" si="2"/>
        <v>90.73767058667849</v>
      </c>
    </row>
    <row r="47" spans="1:10" ht="31.5">
      <c r="A47" s="6" t="s">
        <v>62</v>
      </c>
      <c r="B47" s="7" t="s">
        <v>63</v>
      </c>
      <c r="C47" s="8">
        <f>SUM(C48:C49)</f>
        <v>188479893.92</v>
      </c>
      <c r="D47" s="8">
        <f>SUM(D48:D49)</f>
        <v>188363262.23</v>
      </c>
      <c r="E47" s="8">
        <f>SUM(E48:E49)</f>
        <v>217329690.37</v>
      </c>
      <c r="F47" s="8">
        <f>SUM(F48:F49)</f>
        <v>217079503.87</v>
      </c>
      <c r="G47" s="8">
        <f t="shared" si="0"/>
        <v>28849796.450000018</v>
      </c>
      <c r="H47" s="15">
        <f t="shared" si="3"/>
        <v>115.30656445628374</v>
      </c>
      <c r="I47" s="8">
        <f t="shared" si="1"/>
        <v>28716241.640000015</v>
      </c>
      <c r="J47" s="15">
        <f t="shared" si="2"/>
        <v>115.24513925912802</v>
      </c>
    </row>
    <row r="48" spans="1:10" ht="15.75" outlineLevel="1">
      <c r="A48" s="9" t="s">
        <v>64</v>
      </c>
      <c r="B48" s="3" t="s">
        <v>65</v>
      </c>
      <c r="C48" s="10">
        <v>172149919.92</v>
      </c>
      <c r="D48" s="10">
        <v>172149919.92</v>
      </c>
      <c r="E48" s="10">
        <v>198373761.37</v>
      </c>
      <c r="F48" s="10">
        <v>198206720.01</v>
      </c>
      <c r="G48" s="10">
        <f t="shared" si="0"/>
        <v>26223841.450000018</v>
      </c>
      <c r="H48" s="16">
        <f t="shared" si="3"/>
        <v>115.23314182323554</v>
      </c>
      <c r="I48" s="10">
        <f t="shared" si="1"/>
        <v>26056800.090000004</v>
      </c>
      <c r="J48" s="16">
        <f t="shared" si="2"/>
        <v>115.13610932965226</v>
      </c>
    </row>
    <row r="49" spans="1:10" ht="31.5" outlineLevel="1">
      <c r="A49" s="9" t="s">
        <v>66</v>
      </c>
      <c r="B49" s="3" t="s">
        <v>67</v>
      </c>
      <c r="C49" s="10">
        <v>16329974</v>
      </c>
      <c r="D49" s="10">
        <v>16213342.31</v>
      </c>
      <c r="E49" s="10">
        <v>18955929</v>
      </c>
      <c r="F49" s="10">
        <v>18872783.86</v>
      </c>
      <c r="G49" s="10">
        <f t="shared" si="0"/>
        <v>2625955</v>
      </c>
      <c r="H49" s="16">
        <f t="shared" si="3"/>
        <v>116.08058285947055</v>
      </c>
      <c r="I49" s="10">
        <f t="shared" si="1"/>
        <v>2659441.549999999</v>
      </c>
      <c r="J49" s="16">
        <f t="shared" si="2"/>
        <v>116.40279653109968</v>
      </c>
    </row>
    <row r="50" spans="1:10" ht="31.5">
      <c r="A50" s="6" t="s">
        <v>68</v>
      </c>
      <c r="B50" s="7" t="s">
        <v>69</v>
      </c>
      <c r="C50" s="8">
        <f>C51</f>
        <v>7913664.73</v>
      </c>
      <c r="D50" s="8">
        <f>D51</f>
        <v>7913664.73</v>
      </c>
      <c r="E50" s="8">
        <f>E51</f>
        <v>6000000</v>
      </c>
      <c r="F50" s="8">
        <f>F51</f>
        <v>6000000</v>
      </c>
      <c r="G50" s="8">
        <f t="shared" si="0"/>
        <v>-1913664.7300000004</v>
      </c>
      <c r="H50" s="15">
        <f t="shared" si="3"/>
        <v>75.81822334795828</v>
      </c>
      <c r="I50" s="8">
        <f t="shared" si="1"/>
        <v>-1913664.7300000004</v>
      </c>
      <c r="J50" s="15">
        <f t="shared" si="2"/>
        <v>75.81822334795828</v>
      </c>
    </row>
    <row r="51" spans="1:10" ht="31.5" outlineLevel="1">
      <c r="A51" s="9" t="s">
        <v>70</v>
      </c>
      <c r="B51" s="3" t="s">
        <v>71</v>
      </c>
      <c r="C51" s="10">
        <v>7913664.73</v>
      </c>
      <c r="D51" s="10">
        <v>7913664.73</v>
      </c>
      <c r="E51" s="10">
        <v>6000000</v>
      </c>
      <c r="F51" s="10">
        <v>6000000</v>
      </c>
      <c r="G51" s="10">
        <f t="shared" si="0"/>
        <v>-1913664.7300000004</v>
      </c>
      <c r="H51" s="16">
        <f t="shared" si="3"/>
        <v>75.81822334795828</v>
      </c>
      <c r="I51" s="10">
        <f t="shared" si="1"/>
        <v>-1913664.7300000004</v>
      </c>
      <c r="J51" s="16">
        <f t="shared" si="2"/>
        <v>75.81822334795828</v>
      </c>
    </row>
    <row r="52" spans="1:10" ht="57" customHeight="1">
      <c r="A52" s="6" t="s">
        <v>97</v>
      </c>
      <c r="B52" s="7" t="s">
        <v>72</v>
      </c>
      <c r="C52" s="8">
        <f>C53</f>
        <v>12015756.61</v>
      </c>
      <c r="D52" s="8">
        <f>D53</f>
        <v>11692532.57</v>
      </c>
      <c r="E52" s="8">
        <f>E53</f>
        <v>13387612.5</v>
      </c>
      <c r="F52" s="8">
        <f>F53</f>
        <v>12025831.66</v>
      </c>
      <c r="G52" s="8">
        <f t="shared" si="0"/>
        <v>1371855.8900000006</v>
      </c>
      <c r="H52" s="15">
        <f t="shared" si="3"/>
        <v>111.41714112999166</v>
      </c>
      <c r="I52" s="8">
        <f t="shared" si="1"/>
        <v>333299.08999999985</v>
      </c>
      <c r="J52" s="15">
        <f t="shared" si="2"/>
        <v>102.85052949824711</v>
      </c>
    </row>
    <row r="53" spans="1:10" ht="47.25" outlineLevel="1">
      <c r="A53" s="9" t="s">
        <v>98</v>
      </c>
      <c r="B53" s="3" t="s">
        <v>73</v>
      </c>
      <c r="C53" s="10">
        <v>12015756.61</v>
      </c>
      <c r="D53" s="10">
        <v>11692532.57</v>
      </c>
      <c r="E53" s="10">
        <v>13387612.5</v>
      </c>
      <c r="F53" s="10">
        <v>12025831.66</v>
      </c>
      <c r="G53" s="10">
        <f t="shared" si="0"/>
        <v>1371855.8900000006</v>
      </c>
      <c r="H53" s="16">
        <f t="shared" si="3"/>
        <v>111.41714112999166</v>
      </c>
      <c r="I53" s="10">
        <f t="shared" si="1"/>
        <v>333299.08999999985</v>
      </c>
      <c r="J53" s="16">
        <f t="shared" si="2"/>
        <v>102.85052949824711</v>
      </c>
    </row>
    <row r="54" spans="1:10" ht="15.75">
      <c r="A54" s="11" t="s">
        <v>87</v>
      </c>
      <c r="B54" s="12"/>
      <c r="C54" s="13">
        <f>C52+C50+C47+C43+C38+C26+C21+C16+C8+C41+C31</f>
        <v>4335962601.55</v>
      </c>
      <c r="D54" s="13">
        <f>D52+D50+D47+D43+D38+D26+D21+D16+D8+D41+D31</f>
        <v>4285969481.9300003</v>
      </c>
      <c r="E54" s="13">
        <f>E52+E50+E47+E43+E38+E26+E21+E16+E8+E41+E31</f>
        <v>4728016443.67</v>
      </c>
      <c r="F54" s="13">
        <f>F52+F50+F47+F43+F38+F26+F21+F16+F8+F41+F31</f>
        <v>4465382888.76</v>
      </c>
      <c r="G54" s="13">
        <f t="shared" si="0"/>
        <v>392053842.1199999</v>
      </c>
      <c r="H54" s="17">
        <f t="shared" si="3"/>
        <v>109.04191013962736</v>
      </c>
      <c r="I54" s="13">
        <f t="shared" si="1"/>
        <v>179413406.82999992</v>
      </c>
      <c r="J54" s="17">
        <f t="shared" si="2"/>
        <v>104.18606356359797</v>
      </c>
    </row>
  </sheetData>
  <sheetProtection/>
  <mergeCells count="13"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Святчик</cp:lastModifiedBy>
  <cp:lastPrinted>2019-07-17T05:50:33Z</cp:lastPrinted>
  <dcterms:created xsi:type="dcterms:W3CDTF">2017-04-12T06:24:55Z</dcterms:created>
  <dcterms:modified xsi:type="dcterms:W3CDTF">2022-01-28T09:47:29Z</dcterms:modified>
  <cp:category/>
  <cp:version/>
  <cp:contentType/>
  <cp:contentStatus/>
</cp:coreProperties>
</file>