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0"/>
  </bookViews>
  <sheets>
    <sheet name="2020" sheetId="1" r:id="rId1"/>
  </sheets>
  <definedNames>
    <definedName name="_xlnm._FilterDatabase" localSheetId="0" hidden="1">'2020'!$A$5:$K$32</definedName>
    <definedName name="_xlnm.Print_Titles" localSheetId="0">'2020'!$3:$5</definedName>
    <definedName name="_xlnm.Print_Area" localSheetId="0">'2020'!$A$1:$K$33</definedName>
  </definedNames>
  <calcPr fullCalcOnLoad="1"/>
</workbook>
</file>

<file path=xl/sharedStrings.xml><?xml version="1.0" encoding="utf-8"?>
<sst xmlns="http://schemas.openxmlformats.org/spreadsheetml/2006/main" count="71" uniqueCount="43">
  <si>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</si>
  <si>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</si>
  <si>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</si>
  <si>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</si>
  <si>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</si>
  <si>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</si>
  <si>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</si>
  <si>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</si>
  <si>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</si>
  <si>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</si>
  <si>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</si>
  <si>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2017 года</t>
  </si>
  <si>
    <t xml:space="preserve">Договор пожертвования с АО "Транснефть-Север" от 22.02.2017 №275/17 </t>
  </si>
  <si>
    <t>Итого по соглашениям 2018 года</t>
  </si>
  <si>
    <t>Договор пожертвования с АО "Транснефть-Север" от 29.10.2018 № ТСВ-1283/43/18</t>
  </si>
  <si>
    <t xml:space="preserve">Капитальный ремонт объекта: "Спортивный комплекс "Нефтяник", расположенного по адресу: г. Ухта, ул. Мира, 3а" </t>
  </si>
  <si>
    <t>Итого по соглашениям 2019 года</t>
  </si>
  <si>
    <t>Протокол между Правительством Республики Коми и ПАО "Нефтяная компания "Лукойл" от 26.02.2019 № 5/15100330008 (благотворительная помощь ООО "ЛУКОЙЛ-Коми)</t>
  </si>
  <si>
    <t>Проектирование строительства котельной в пгт. Ярега</t>
  </si>
  <si>
    <t>Договор пожертвования с КРО ООО "Всероссийское общество инвалидов" от 10.10.2019 № 01-17/211</t>
  </si>
  <si>
    <t>Обшивка витражей большой ванны плавательного бассейна "Юность" в г. Ухте (выполнение работ в 2020 году)</t>
  </si>
  <si>
    <t xml:space="preserve">Предусмотрено соглашением </t>
  </si>
  <si>
    <t>Х</t>
  </si>
  <si>
    <t>Организация городских праздников</t>
  </si>
  <si>
    <t xml:space="preserve">Строительство теневых навесов МДОУ "Детский сад №4 общеразвивающего вида" </t>
  </si>
  <si>
    <t xml:space="preserve">Проведение городского праздника татар и башкир "Сабантуй-2020" </t>
  </si>
  <si>
    <t>Остаток на 01.01.2020</t>
  </si>
  <si>
    <t>Открыто бюджетных ассигнований в 2020 году</t>
  </si>
  <si>
    <t>Открыто плановых назначений в 2020 году</t>
  </si>
  <si>
    <t>Итого по соглашениям 2020 года</t>
  </si>
  <si>
    <t>Соглашение о сотрудничестве  между Администрацией МОГО "Ухта" и ООО "ЛУКОЙЛ-Ухтанефтепеработка" от 27.02.2020 № 81-17-2020</t>
  </si>
  <si>
    <t>Поступило в 2020 году</t>
  </si>
  <si>
    <t>Договоры пожертвования в целях реализации народных проектов, в том числе по получателям:</t>
  </si>
  <si>
    <t>МУ "УЖКХ"</t>
  </si>
  <si>
    <t>Соглашения о возмещении затрат по выполнению работ в рамках реализации муниципальной программы МОГО "Ухта" "Формирование городской среды"</t>
  </si>
  <si>
    <t xml:space="preserve">Обустройство дворовых территорий и проездов, в том числе лабораторные исследования </t>
  </si>
  <si>
    <t>Обустройство дворовых территорий и проездов, в том числе лабораторные исследования (ООО "Приоритет" (от 03.07.2019)</t>
  </si>
  <si>
    <t>Информация по безвозмездным поступлениям по бюджету в 2020 году по состоянию на 01.12.2020</t>
  </si>
  <si>
    <t>МУ "Управление культуры администрации МОГО "Ухта"</t>
  </si>
  <si>
    <t>МУ "Управление физической культуры и спорта" администрации МОГО "Ухта"</t>
  </si>
  <si>
    <t>Материально-техническое оснащение детских объединений технической направленности "Робототехника" и "Лего-конструирование" (доп. соглашение от 13.11.2020)</t>
  </si>
  <si>
    <t>*Обшивка витражей большой ванны плавательного бассейна "Юность" в г. Ухте</t>
  </si>
  <si>
    <t>Приложенеие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</si>
</sst>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="75" zoomScaleNormal="75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6384" width="9.140625" style="1" customWidth="1"/>
  </cols>
  <sheetData>
    <row r="1" spans="5:11" ht="33.75" customHeight="1">
      <c r="E1" s="3"/>
      <c r="J1" s="31" t="s">
        <v>42</v>
      </c>
      <c r="K1" s="31"/>
    </row>
    <row r="2" spans="1:11" ht="18.75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8.75">
      <c r="A3" s="14"/>
      <c r="B3" s="14"/>
      <c r="C3" s="14"/>
      <c r="D3" s="14"/>
      <c r="E3" s="14"/>
      <c r="F3" s="14"/>
      <c r="G3" s="14"/>
      <c r="H3" s="14"/>
      <c r="I3" s="14"/>
      <c r="J3" s="14"/>
      <c r="K3" s="4" t="s">
        <v>10</v>
      </c>
    </row>
    <row r="4" spans="1:11" ht="18.75" customHeight="1">
      <c r="A4" s="24" t="s">
        <v>1</v>
      </c>
      <c r="B4" s="26" t="s">
        <v>0</v>
      </c>
      <c r="C4" s="27" t="s">
        <v>26</v>
      </c>
      <c r="D4" s="27" t="s">
        <v>21</v>
      </c>
      <c r="E4" s="28" t="s">
        <v>31</v>
      </c>
      <c r="F4" s="30" t="s">
        <v>5</v>
      </c>
      <c r="G4" s="30"/>
      <c r="H4" s="30"/>
      <c r="I4" s="30" t="s">
        <v>3</v>
      </c>
      <c r="J4" s="30"/>
      <c r="K4" s="30"/>
    </row>
    <row r="5" spans="1:11" ht="75">
      <c r="A5" s="25"/>
      <c r="B5" s="26"/>
      <c r="C5" s="27"/>
      <c r="D5" s="27"/>
      <c r="E5" s="29"/>
      <c r="F5" s="16" t="s">
        <v>27</v>
      </c>
      <c r="G5" s="16" t="s">
        <v>6</v>
      </c>
      <c r="H5" s="5" t="s">
        <v>9</v>
      </c>
      <c r="I5" s="16" t="s">
        <v>28</v>
      </c>
      <c r="J5" s="16" t="s">
        <v>8</v>
      </c>
      <c r="K5" s="16" t="s">
        <v>7</v>
      </c>
    </row>
    <row r="6" spans="1:11" s="2" customFormat="1" ht="18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</row>
    <row r="7" spans="1:11" ht="37.5">
      <c r="A7" s="15">
        <v>1</v>
      </c>
      <c r="B7" s="8" t="s">
        <v>12</v>
      </c>
      <c r="C7" s="5">
        <f>SUM(C8)</f>
        <v>0</v>
      </c>
      <c r="D7" s="5">
        <f>SUM(D8)</f>
        <v>744149.86</v>
      </c>
      <c r="E7" s="5">
        <f>SUM(E8)</f>
        <v>744149.86</v>
      </c>
      <c r="F7" s="5">
        <f>F8</f>
        <v>744149.86</v>
      </c>
      <c r="G7" s="5">
        <f>SUM(G8)</f>
        <v>727587.61</v>
      </c>
      <c r="H7" s="5">
        <f>SUM(H8)</f>
        <v>16562.25</v>
      </c>
      <c r="I7" s="5"/>
      <c r="J7" s="5"/>
      <c r="K7" s="5"/>
    </row>
    <row r="8" spans="1:11" ht="37.5">
      <c r="A8" s="15"/>
      <c r="B8" s="9" t="s">
        <v>41</v>
      </c>
      <c r="C8" s="6">
        <v>0</v>
      </c>
      <c r="D8" s="6">
        <v>744149.86</v>
      </c>
      <c r="E8" s="6">
        <v>744149.86</v>
      </c>
      <c r="F8" s="6">
        <v>744149.86</v>
      </c>
      <c r="G8" s="6">
        <v>727587.61</v>
      </c>
      <c r="H8" s="6">
        <f>SUM(F8-G8)</f>
        <v>16562.25</v>
      </c>
      <c r="I8" s="6" t="s">
        <v>4</v>
      </c>
      <c r="J8" s="6" t="s">
        <v>4</v>
      </c>
      <c r="K8" s="6" t="s">
        <v>4</v>
      </c>
    </row>
    <row r="9" spans="1:11" ht="37.5" customHeight="1">
      <c r="A9" s="15"/>
      <c r="B9" s="7" t="s">
        <v>11</v>
      </c>
      <c r="C9" s="5">
        <f aca="true" t="shared" si="0" ref="C9:H9">C7</f>
        <v>0</v>
      </c>
      <c r="D9" s="5">
        <f t="shared" si="0"/>
        <v>744149.86</v>
      </c>
      <c r="E9" s="5">
        <f t="shared" si="0"/>
        <v>744149.86</v>
      </c>
      <c r="F9" s="5">
        <f t="shared" si="0"/>
        <v>744149.86</v>
      </c>
      <c r="G9" s="5">
        <f t="shared" si="0"/>
        <v>727587.61</v>
      </c>
      <c r="H9" s="5">
        <f t="shared" si="0"/>
        <v>16562.25</v>
      </c>
      <c r="I9" s="5"/>
      <c r="J9" s="5"/>
      <c r="K9" s="5"/>
    </row>
    <row r="10" spans="1:11" ht="56.25" customHeight="1">
      <c r="A10" s="15">
        <v>2</v>
      </c>
      <c r="B10" s="8" t="s">
        <v>14</v>
      </c>
      <c r="C10" s="5">
        <f aca="true" t="shared" si="1" ref="C10:H10">C11</f>
        <v>6489187.6</v>
      </c>
      <c r="D10" s="5">
        <f t="shared" si="1"/>
        <v>426110</v>
      </c>
      <c r="E10" s="5">
        <f t="shared" si="1"/>
        <v>426110</v>
      </c>
      <c r="F10" s="5">
        <f t="shared" si="1"/>
        <v>6915297.6</v>
      </c>
      <c r="G10" s="5">
        <f t="shared" si="1"/>
        <v>6915297.6</v>
      </c>
      <c r="H10" s="5">
        <f t="shared" si="1"/>
        <v>0</v>
      </c>
      <c r="I10" s="5"/>
      <c r="J10" s="5"/>
      <c r="K10" s="5"/>
    </row>
    <row r="11" spans="1:11" ht="56.25">
      <c r="A11" s="15"/>
      <c r="B11" s="9" t="s">
        <v>15</v>
      </c>
      <c r="C11" s="6">
        <v>6489187.6</v>
      </c>
      <c r="D11" s="6">
        <v>426110</v>
      </c>
      <c r="E11" s="6">
        <v>426110</v>
      </c>
      <c r="F11" s="6">
        <f>6489187.6+426110</f>
        <v>6915297.6</v>
      </c>
      <c r="G11" s="6">
        <v>6915297.6</v>
      </c>
      <c r="H11" s="6">
        <f>SUM(F11-G11)</f>
        <v>0</v>
      </c>
      <c r="I11" s="6" t="s">
        <v>4</v>
      </c>
      <c r="J11" s="6" t="s">
        <v>4</v>
      </c>
      <c r="K11" s="6" t="s">
        <v>4</v>
      </c>
    </row>
    <row r="12" spans="1:11" ht="18.75">
      <c r="A12" s="15"/>
      <c r="B12" s="7" t="s">
        <v>13</v>
      </c>
      <c r="C12" s="5">
        <f aca="true" t="shared" si="2" ref="C12:H12">C10</f>
        <v>6489187.6</v>
      </c>
      <c r="D12" s="5">
        <f t="shared" si="2"/>
        <v>426110</v>
      </c>
      <c r="E12" s="5">
        <f t="shared" si="2"/>
        <v>426110</v>
      </c>
      <c r="F12" s="5">
        <f t="shared" si="2"/>
        <v>6915297.6</v>
      </c>
      <c r="G12" s="5">
        <f t="shared" si="2"/>
        <v>6915297.6</v>
      </c>
      <c r="H12" s="5">
        <f t="shared" si="2"/>
        <v>0</v>
      </c>
      <c r="I12" s="5"/>
      <c r="J12" s="5"/>
      <c r="K12" s="5"/>
    </row>
    <row r="13" spans="1:11" ht="93.75">
      <c r="A13" s="17">
        <v>3</v>
      </c>
      <c r="B13" s="8" t="s">
        <v>17</v>
      </c>
      <c r="C13" s="5">
        <f>C14</f>
        <v>5800000</v>
      </c>
      <c r="D13" s="5"/>
      <c r="E13" s="5"/>
      <c r="F13" s="5">
        <f>F14</f>
        <v>5800000</v>
      </c>
      <c r="G13" s="5">
        <f>G14</f>
        <v>0</v>
      </c>
      <c r="H13" s="5">
        <f>H14</f>
        <v>5800000</v>
      </c>
      <c r="I13" s="5"/>
      <c r="J13" s="5"/>
      <c r="K13" s="5"/>
    </row>
    <row r="14" spans="1:11" ht="37.5">
      <c r="A14" s="17"/>
      <c r="B14" s="9" t="s">
        <v>18</v>
      </c>
      <c r="C14" s="6">
        <v>5800000</v>
      </c>
      <c r="D14" s="6"/>
      <c r="E14" s="6"/>
      <c r="F14" s="6">
        <v>5800000</v>
      </c>
      <c r="G14" s="6">
        <v>0</v>
      </c>
      <c r="H14" s="6">
        <f>SUM(F14-G14)</f>
        <v>5800000</v>
      </c>
      <c r="I14" s="6" t="s">
        <v>4</v>
      </c>
      <c r="J14" s="6" t="s">
        <v>4</v>
      </c>
      <c r="K14" s="6" t="s">
        <v>4</v>
      </c>
    </row>
    <row r="15" spans="1:11" ht="75">
      <c r="A15" s="18">
        <v>4</v>
      </c>
      <c r="B15" s="8" t="s">
        <v>34</v>
      </c>
      <c r="C15" s="5">
        <f>C16</f>
        <v>77489.8</v>
      </c>
      <c r="D15" s="5"/>
      <c r="E15" s="5"/>
      <c r="F15" s="5">
        <f>F16</f>
        <v>77489.8</v>
      </c>
      <c r="G15" s="5">
        <f>G16</f>
        <v>16664</v>
      </c>
      <c r="H15" s="5">
        <f>H16</f>
        <v>60825.8</v>
      </c>
      <c r="I15" s="5"/>
      <c r="J15" s="5"/>
      <c r="K15" s="5"/>
    </row>
    <row r="16" spans="1:11" ht="56.25">
      <c r="A16" s="18"/>
      <c r="B16" s="9" t="s">
        <v>36</v>
      </c>
      <c r="C16" s="6">
        <v>77489.8</v>
      </c>
      <c r="D16" s="6"/>
      <c r="E16" s="6"/>
      <c r="F16" s="6">
        <v>77489.8</v>
      </c>
      <c r="G16" s="6">
        <v>16664</v>
      </c>
      <c r="H16" s="6">
        <f>SUM(F16-G16)</f>
        <v>60825.8</v>
      </c>
      <c r="I16" s="6" t="s">
        <v>4</v>
      </c>
      <c r="J16" s="6" t="s">
        <v>4</v>
      </c>
      <c r="K16" s="6" t="s">
        <v>4</v>
      </c>
    </row>
    <row r="17" spans="1:11" ht="56.25">
      <c r="A17" s="19">
        <v>5</v>
      </c>
      <c r="B17" s="8" t="s">
        <v>19</v>
      </c>
      <c r="C17" s="5">
        <f>C18</f>
        <v>360000</v>
      </c>
      <c r="D17" s="5"/>
      <c r="E17" s="5"/>
      <c r="F17" s="5">
        <f>F18</f>
        <v>360000</v>
      </c>
      <c r="G17" s="5">
        <f>G18</f>
        <v>360000</v>
      </c>
      <c r="H17" s="5">
        <f>H18</f>
        <v>0</v>
      </c>
      <c r="I17" s="5"/>
      <c r="J17" s="5"/>
      <c r="K17" s="5"/>
    </row>
    <row r="18" spans="1:11" ht="56.25">
      <c r="A18" s="19"/>
      <c r="B18" s="9" t="s">
        <v>20</v>
      </c>
      <c r="C18" s="6">
        <v>360000</v>
      </c>
      <c r="D18" s="6"/>
      <c r="E18" s="6"/>
      <c r="F18" s="6">
        <v>360000</v>
      </c>
      <c r="G18" s="6">
        <v>360000</v>
      </c>
      <c r="H18" s="6">
        <f>SUM(F18-G18)</f>
        <v>0</v>
      </c>
      <c r="I18" s="6" t="s">
        <v>4</v>
      </c>
      <c r="J18" s="6" t="s">
        <v>4</v>
      </c>
      <c r="K18" s="6" t="s">
        <v>4</v>
      </c>
    </row>
    <row r="19" spans="1:11" s="2" customFormat="1" ht="18.75">
      <c r="A19" s="18"/>
      <c r="B19" s="7" t="s">
        <v>16</v>
      </c>
      <c r="C19" s="5">
        <f>C13+C15+C17</f>
        <v>6237489.8</v>
      </c>
      <c r="D19" s="5"/>
      <c r="E19" s="5"/>
      <c r="F19" s="5">
        <f>F13+F15+F17</f>
        <v>6237489.8</v>
      </c>
      <c r="G19" s="5">
        <f>G13+G15+G17</f>
        <v>376664</v>
      </c>
      <c r="H19" s="5">
        <f>H13+H15+H17</f>
        <v>5860825.8</v>
      </c>
      <c r="I19" s="5"/>
      <c r="J19" s="5"/>
      <c r="K19" s="5"/>
    </row>
    <row r="20" spans="1:11" s="2" customFormat="1" ht="75">
      <c r="A20" s="20">
        <v>6</v>
      </c>
      <c r="B20" s="8" t="s">
        <v>30</v>
      </c>
      <c r="C20" s="5"/>
      <c r="D20" s="5">
        <f aca="true" t="shared" si="3" ref="D20:K20">D21+D22+D23+D24</f>
        <v>1150000</v>
      </c>
      <c r="E20" s="5">
        <f>E21+E22+E23+E24</f>
        <v>1150000</v>
      </c>
      <c r="F20" s="5">
        <f>F21+F22+F23+F24</f>
        <v>1150000</v>
      </c>
      <c r="G20" s="5">
        <f t="shared" si="3"/>
        <v>796000</v>
      </c>
      <c r="H20" s="5">
        <f t="shared" si="3"/>
        <v>354000</v>
      </c>
      <c r="I20" s="5">
        <f>I21+I22+I23+I24</f>
        <v>1150000</v>
      </c>
      <c r="J20" s="5">
        <f t="shared" si="3"/>
        <v>796000</v>
      </c>
      <c r="K20" s="5">
        <f t="shared" si="3"/>
        <v>0</v>
      </c>
    </row>
    <row r="21" spans="1:11" s="2" customFormat="1" ht="37.5">
      <c r="A21" s="20"/>
      <c r="B21" s="9" t="s">
        <v>24</v>
      </c>
      <c r="C21" s="6" t="s">
        <v>22</v>
      </c>
      <c r="D21" s="6">
        <v>600000</v>
      </c>
      <c r="E21" s="6">
        <v>600000</v>
      </c>
      <c r="F21" s="6">
        <v>600000</v>
      </c>
      <c r="G21" s="6">
        <v>600000</v>
      </c>
      <c r="H21" s="6">
        <f>SUM(F21-G21)</f>
        <v>0</v>
      </c>
      <c r="I21" s="6">
        <v>600000</v>
      </c>
      <c r="J21" s="6">
        <v>600000</v>
      </c>
      <c r="K21" s="6">
        <f>G21-J21</f>
        <v>0</v>
      </c>
    </row>
    <row r="22" spans="1:11" s="2" customFormat="1" ht="75">
      <c r="A22" s="20"/>
      <c r="B22" s="9" t="s">
        <v>40</v>
      </c>
      <c r="C22" s="6" t="s">
        <v>22</v>
      </c>
      <c r="D22" s="6">
        <v>150000</v>
      </c>
      <c r="E22" s="6">
        <v>150000</v>
      </c>
      <c r="F22" s="6">
        <v>150000</v>
      </c>
      <c r="G22" s="6"/>
      <c r="H22" s="6">
        <f>SUM(F22-G22)</f>
        <v>150000</v>
      </c>
      <c r="I22" s="6">
        <v>150000</v>
      </c>
      <c r="J22" s="6"/>
      <c r="K22" s="6">
        <f>G22-J22</f>
        <v>0</v>
      </c>
    </row>
    <row r="23" spans="1:11" s="2" customFormat="1" ht="37.5">
      <c r="A23" s="20"/>
      <c r="B23" s="9" t="s">
        <v>25</v>
      </c>
      <c r="C23" s="6" t="s">
        <v>22</v>
      </c>
      <c r="D23" s="6">
        <v>200000</v>
      </c>
      <c r="E23" s="6">
        <v>200000</v>
      </c>
      <c r="F23" s="6">
        <v>200000</v>
      </c>
      <c r="G23" s="6">
        <v>196000</v>
      </c>
      <c r="H23" s="6">
        <f>SUM(F23-G23)</f>
        <v>4000</v>
      </c>
      <c r="I23" s="6">
        <v>200000</v>
      </c>
      <c r="J23" s="6">
        <v>196000</v>
      </c>
      <c r="K23" s="6">
        <f>G23-J23</f>
        <v>0</v>
      </c>
    </row>
    <row r="24" spans="1:11" s="2" customFormat="1" ht="18.75">
      <c r="A24" s="20"/>
      <c r="B24" s="9" t="s">
        <v>23</v>
      </c>
      <c r="C24" s="6" t="s">
        <v>22</v>
      </c>
      <c r="D24" s="6">
        <v>200000</v>
      </c>
      <c r="E24" s="6">
        <v>200000</v>
      </c>
      <c r="F24" s="6">
        <v>200000</v>
      </c>
      <c r="G24" s="6"/>
      <c r="H24" s="6">
        <f>SUM(F24-G24)</f>
        <v>200000</v>
      </c>
      <c r="I24" s="6">
        <v>200000</v>
      </c>
      <c r="J24" s="6"/>
      <c r="K24" s="6">
        <f>G24-J24</f>
        <v>0</v>
      </c>
    </row>
    <row r="25" spans="1:11" s="2" customFormat="1" ht="56.25">
      <c r="A25" s="21">
        <v>7</v>
      </c>
      <c r="B25" s="8" t="s">
        <v>32</v>
      </c>
      <c r="C25" s="5"/>
      <c r="D25" s="5">
        <f>D26+D27+D28</f>
        <v>94870</v>
      </c>
      <c r="E25" s="5">
        <f>E26+E27+E28</f>
        <v>94870</v>
      </c>
      <c r="F25" s="5">
        <f>F26+F27+F28</f>
        <v>94870</v>
      </c>
      <c r="G25" s="5">
        <f>G26+G27+G28</f>
        <v>94870</v>
      </c>
      <c r="H25" s="5">
        <f>H26+H27+H28</f>
        <v>0</v>
      </c>
      <c r="I25" s="5">
        <f>I26+I27</f>
        <v>41820</v>
      </c>
      <c r="J25" s="5">
        <f>J26+J27</f>
        <v>41820</v>
      </c>
      <c r="K25" s="5">
        <f>K26+K27</f>
        <v>0</v>
      </c>
    </row>
    <row r="26" spans="1:11" s="2" customFormat="1" ht="37.5">
      <c r="A26" s="21"/>
      <c r="B26" s="9" t="s">
        <v>38</v>
      </c>
      <c r="C26" s="6" t="s">
        <v>22</v>
      </c>
      <c r="D26" s="6">
        <v>30270</v>
      </c>
      <c r="E26" s="6">
        <v>30270</v>
      </c>
      <c r="F26" s="6">
        <v>30270</v>
      </c>
      <c r="G26" s="6">
        <v>30270</v>
      </c>
      <c r="H26" s="6">
        <f>SUM(F26-G26)</f>
        <v>0</v>
      </c>
      <c r="I26" s="6">
        <v>30270</v>
      </c>
      <c r="J26" s="6">
        <v>30270</v>
      </c>
      <c r="K26" s="6">
        <f>G26-J26</f>
        <v>0</v>
      </c>
    </row>
    <row r="27" spans="1:11" s="2" customFormat="1" ht="37.5">
      <c r="A27" s="22"/>
      <c r="B27" s="9" t="s">
        <v>39</v>
      </c>
      <c r="C27" s="6" t="s">
        <v>22</v>
      </c>
      <c r="D27" s="6">
        <v>11550</v>
      </c>
      <c r="E27" s="6">
        <v>11550</v>
      </c>
      <c r="F27" s="6">
        <v>11550</v>
      </c>
      <c r="G27" s="6">
        <v>11550</v>
      </c>
      <c r="H27" s="6">
        <f>SUM(F27-G27)</f>
        <v>0</v>
      </c>
      <c r="I27" s="6">
        <v>11550</v>
      </c>
      <c r="J27" s="6">
        <v>11550</v>
      </c>
      <c r="K27" s="6">
        <f>I27-J27</f>
        <v>0</v>
      </c>
    </row>
    <row r="28" spans="1:11" s="2" customFormat="1" ht="18.75">
      <c r="A28" s="21"/>
      <c r="B28" s="9" t="s">
        <v>33</v>
      </c>
      <c r="C28" s="6" t="s">
        <v>22</v>
      </c>
      <c r="D28" s="6">
        <v>53050</v>
      </c>
      <c r="E28" s="6">
        <f>38050+15000</f>
        <v>53050</v>
      </c>
      <c r="F28" s="6">
        <v>53050</v>
      </c>
      <c r="G28" s="6">
        <v>53050</v>
      </c>
      <c r="H28" s="6">
        <f>SUM(F28-G28)</f>
        <v>0</v>
      </c>
      <c r="I28" s="6" t="s">
        <v>4</v>
      </c>
      <c r="J28" s="6" t="s">
        <v>4</v>
      </c>
      <c r="K28" s="6" t="s">
        <v>4</v>
      </c>
    </row>
    <row r="29" spans="1:11" s="2" customFormat="1" ht="75">
      <c r="A29" s="22">
        <v>8</v>
      </c>
      <c r="B29" s="8" t="s">
        <v>34</v>
      </c>
      <c r="C29" s="5"/>
      <c r="D29" s="5">
        <f>D30</f>
        <v>809776.45</v>
      </c>
      <c r="E29" s="5">
        <f>E30</f>
        <v>809776.45</v>
      </c>
      <c r="F29" s="5">
        <f>F30</f>
        <v>809776.45</v>
      </c>
      <c r="G29" s="5">
        <f>G30</f>
        <v>615889.19</v>
      </c>
      <c r="H29" s="5">
        <f>H30</f>
        <v>193887.26</v>
      </c>
      <c r="I29" s="5"/>
      <c r="J29" s="5"/>
      <c r="K29" s="5"/>
    </row>
    <row r="30" spans="1:11" s="2" customFormat="1" ht="37.5">
      <c r="A30" s="22"/>
      <c r="B30" s="9" t="s">
        <v>35</v>
      </c>
      <c r="C30" s="6" t="s">
        <v>22</v>
      </c>
      <c r="D30" s="6">
        <v>809776.45</v>
      </c>
      <c r="E30" s="6">
        <f>736114.45-15000+88662</f>
        <v>809776.45</v>
      </c>
      <c r="F30" s="6">
        <f>809776.45</f>
        <v>809776.45</v>
      </c>
      <c r="G30" s="6">
        <v>615889.19</v>
      </c>
      <c r="H30" s="6">
        <f>SUM(F30-G30)</f>
        <v>193887.26</v>
      </c>
      <c r="I30" s="6" t="s">
        <v>4</v>
      </c>
      <c r="J30" s="6" t="s">
        <v>4</v>
      </c>
      <c r="K30" s="6" t="s">
        <v>4</v>
      </c>
    </row>
    <row r="31" spans="1:11" s="2" customFormat="1" ht="18.75">
      <c r="A31" s="20"/>
      <c r="B31" s="7" t="s">
        <v>29</v>
      </c>
      <c r="C31" s="5">
        <f>C20+C25+C29</f>
        <v>0</v>
      </c>
      <c r="D31" s="5">
        <f>D20+D25+D29</f>
        <v>2054646.45</v>
      </c>
      <c r="E31" s="5">
        <f>E20+E25+E29</f>
        <v>2054646.45</v>
      </c>
      <c r="F31" s="5">
        <f aca="true" t="shared" si="4" ref="F31:K31">F20+F25+F29</f>
        <v>2054646.45</v>
      </c>
      <c r="G31" s="5">
        <f t="shared" si="4"/>
        <v>1506759.19</v>
      </c>
      <c r="H31" s="5">
        <f t="shared" si="4"/>
        <v>547887.26</v>
      </c>
      <c r="I31" s="5">
        <f t="shared" si="4"/>
        <v>1191820</v>
      </c>
      <c r="J31" s="5">
        <f t="shared" si="4"/>
        <v>837820</v>
      </c>
      <c r="K31" s="5">
        <f t="shared" si="4"/>
        <v>0</v>
      </c>
    </row>
    <row r="32" spans="1:11" s="2" customFormat="1" ht="18.75">
      <c r="A32" s="15"/>
      <c r="B32" s="7" t="s">
        <v>2</v>
      </c>
      <c r="C32" s="5">
        <f>C19+C12+C9</f>
        <v>12726677.399999999</v>
      </c>
      <c r="D32" s="5">
        <f>D9+D12+D19+D31</f>
        <v>3224906.3099999996</v>
      </c>
      <c r="E32" s="5">
        <f aca="true" t="shared" si="5" ref="E32:K32">E9+E12+E19+E31</f>
        <v>3224906.3099999996</v>
      </c>
      <c r="F32" s="5">
        <f>F9+F12+F19+F31</f>
        <v>15951583.709999999</v>
      </c>
      <c r="G32" s="5">
        <f t="shared" si="5"/>
        <v>9526308.4</v>
      </c>
      <c r="H32" s="5">
        <f t="shared" si="5"/>
        <v>6425275.31</v>
      </c>
      <c r="I32" s="5">
        <f t="shared" si="5"/>
        <v>1191820</v>
      </c>
      <c r="J32" s="5">
        <f t="shared" si="5"/>
        <v>837820</v>
      </c>
      <c r="K32" s="5">
        <f t="shared" si="5"/>
        <v>0</v>
      </c>
    </row>
    <row r="33" spans="1:11" ht="18.75">
      <c r="A33" s="10"/>
      <c r="B33" s="11"/>
      <c r="C33" s="12"/>
      <c r="D33" s="12"/>
      <c r="E33" s="12"/>
      <c r="F33" s="12"/>
      <c r="G33" s="12"/>
      <c r="H33" s="12"/>
      <c r="I33" s="12"/>
      <c r="J33" s="12"/>
      <c r="K33" s="12"/>
    </row>
    <row r="34" ht="15.75">
      <c r="F34" s="3"/>
    </row>
    <row r="35" spans="6:8" ht="15.75">
      <c r="F35" s="3"/>
      <c r="H35" s="3"/>
    </row>
    <row r="36" ht="15.75">
      <c r="D36" s="3"/>
    </row>
  </sheetData>
  <sheetProtection/>
  <autoFilter ref="A5:K32"/>
  <mergeCells count="9">
    <mergeCell ref="J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purtova1</cp:lastModifiedBy>
  <cp:lastPrinted>2020-12-08T14:20:06Z</cp:lastPrinted>
  <dcterms:created xsi:type="dcterms:W3CDTF">2013-10-15T04:24:57Z</dcterms:created>
  <dcterms:modified xsi:type="dcterms:W3CDTF">2020-12-18T12:40:55Z</dcterms:modified>
  <cp:category/>
  <cp:version/>
  <cp:contentType/>
  <cp:contentStatus/>
</cp:coreProperties>
</file>