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3136" windowHeight="13056"/>
  </bookViews>
  <sheets>
    <sheet name="МБТ" sheetId="1" r:id="rId1"/>
  </sheets>
  <definedNames>
    <definedName name="_xlnm._FilterDatabase" localSheetId="0" hidden="1">МБТ!$A$6:$H$73</definedName>
    <definedName name="Print_Titles" localSheetId="0">МБТ!$5:$6</definedName>
    <definedName name="_xlnm.Print_Titles" localSheetId="0">МБТ!$5:$6</definedName>
    <definedName name="_xlnm.Print_Area" localSheetId="0">МБТ!$A$1:$H$71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1" l="1"/>
  <c r="C10" i="1"/>
  <c r="C17" i="1"/>
  <c r="C71" i="1" l="1"/>
  <c r="H62" i="1"/>
  <c r="H59" i="1"/>
  <c r="H24" i="1" l="1"/>
  <c r="E9" i="1" l="1"/>
  <c r="G70" i="1" l="1"/>
  <c r="E70" i="1"/>
  <c r="F71" i="1" l="1"/>
  <c r="D71" i="1"/>
  <c r="D53" i="1" l="1"/>
  <c r="H31" i="1" l="1"/>
  <c r="H68" i="1"/>
  <c r="H69" i="1"/>
  <c r="C36" i="1" l="1"/>
  <c r="G69" i="1" l="1"/>
  <c r="E69" i="1"/>
  <c r="G11" i="1"/>
  <c r="H71" i="1" l="1"/>
  <c r="H66" i="1"/>
  <c r="H67" i="1"/>
  <c r="H53" i="1"/>
  <c r="H54" i="1"/>
  <c r="H50" i="1"/>
  <c r="H44" i="1"/>
  <c r="H45" i="1"/>
  <c r="H46" i="1"/>
  <c r="H40" i="1"/>
  <c r="H32" i="1"/>
  <c r="H33" i="1"/>
  <c r="H30" i="1"/>
  <c r="H27" i="1"/>
  <c r="H28" i="1"/>
  <c r="H23" i="1"/>
  <c r="H20" i="1"/>
  <c r="H19" i="1"/>
  <c r="H18" i="1"/>
  <c r="H14" i="1"/>
  <c r="H13" i="1"/>
  <c r="H10" i="1"/>
  <c r="G68" i="1" l="1"/>
  <c r="E68" i="1"/>
  <c r="G67" i="1" l="1"/>
  <c r="E67" i="1"/>
  <c r="G40" i="1"/>
  <c r="G66" i="1" l="1"/>
  <c r="E66" i="1"/>
  <c r="H51" i="1"/>
  <c r="H47" i="1"/>
  <c r="H48" i="1"/>
  <c r="H49" i="1"/>
  <c r="H41" i="1"/>
  <c r="H42" i="1"/>
  <c r="H43" i="1"/>
  <c r="H35" i="1"/>
  <c r="H34" i="1"/>
  <c r="H64" i="1" l="1"/>
  <c r="H65" i="1"/>
  <c r="H60" i="1"/>
  <c r="G65" i="1"/>
  <c r="E65" i="1"/>
  <c r="H8" i="1" l="1"/>
  <c r="H9" i="1"/>
  <c r="H11" i="1"/>
  <c r="H12" i="1"/>
  <c r="H15" i="1"/>
  <c r="H21" i="1"/>
  <c r="H22" i="1"/>
  <c r="H25" i="1"/>
  <c r="H26" i="1"/>
  <c r="H29" i="1"/>
  <c r="H37" i="1"/>
  <c r="H38" i="1"/>
  <c r="H39" i="1"/>
  <c r="H52" i="1"/>
  <c r="H55" i="1"/>
  <c r="H56" i="1"/>
  <c r="H57" i="1"/>
  <c r="H58" i="1"/>
  <c r="H61" i="1"/>
  <c r="G64" i="1" l="1"/>
  <c r="E64" i="1"/>
  <c r="G63" i="1"/>
  <c r="E63" i="1"/>
  <c r="G62" i="1"/>
  <c r="E62" i="1"/>
  <c r="G61" i="1"/>
  <c r="E61" i="1"/>
  <c r="G60" i="1"/>
  <c r="E60" i="1"/>
  <c r="G59" i="1"/>
  <c r="E59" i="1"/>
  <c r="G50" i="1"/>
  <c r="E50" i="1"/>
  <c r="G49" i="1"/>
  <c r="E49" i="1"/>
  <c r="G48" i="1"/>
  <c r="E48" i="1"/>
  <c r="G47" i="1"/>
  <c r="E47" i="1"/>
  <c r="G9" i="1" l="1"/>
  <c r="G10" i="1" l="1"/>
  <c r="E10" i="1"/>
  <c r="G56" i="1" l="1"/>
  <c r="E56" i="1"/>
  <c r="H7" i="1" l="1"/>
  <c r="G24" i="1" l="1"/>
  <c r="E8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51" i="1"/>
  <c r="E52" i="1"/>
  <c r="E53" i="1"/>
  <c r="E54" i="1"/>
  <c r="E55" i="1"/>
  <c r="E57" i="1"/>
  <c r="E58" i="1"/>
  <c r="E7" i="1"/>
  <c r="E71" i="1" l="1"/>
  <c r="G58" i="1"/>
  <c r="G8" i="1"/>
  <c r="G20" i="1"/>
  <c r="G19" i="1"/>
  <c r="G51" i="1" l="1"/>
  <c r="G44" i="1"/>
  <c r="G37" i="1"/>
  <c r="G36" i="1"/>
  <c r="G34" i="1"/>
  <c r="G30" i="1"/>
  <c r="G26" i="1"/>
  <c r="G22" i="1"/>
  <c r="G54" i="1"/>
  <c r="G7" i="1"/>
  <c r="G43" i="1"/>
  <c r="G33" i="1"/>
  <c r="G29" i="1"/>
  <c r="G25" i="1"/>
  <c r="G21" i="1"/>
  <c r="G53" i="1"/>
  <c r="G46" i="1"/>
  <c r="G42" i="1"/>
  <c r="G39" i="1"/>
  <c r="G35" i="1"/>
  <c r="G32" i="1"/>
  <c r="G28" i="1"/>
  <c r="G18" i="1"/>
  <c r="G52" i="1"/>
  <c r="G45" i="1"/>
  <c r="G41" i="1"/>
  <c r="G38" i="1"/>
  <c r="G31" i="1"/>
  <c r="G27" i="1"/>
  <c r="G23" i="1"/>
  <c r="G17" i="1"/>
  <c r="G16" i="1"/>
  <c r="G15" i="1"/>
  <c r="G13" i="1"/>
  <c r="G14" i="1" l="1"/>
  <c r="G55" i="1"/>
  <c r="G57" i="1"/>
  <c r="G12" i="1"/>
  <c r="G71" i="1" l="1"/>
</calcChain>
</file>

<file path=xl/sharedStrings.xml><?xml version="1.0" encoding="utf-8"?>
<sst xmlns="http://schemas.openxmlformats.org/spreadsheetml/2006/main" count="76" uniqueCount="76">
  <si>
    <t>Приложение 1 к пояснительной записке</t>
  </si>
  <si>
    <t>рублей</t>
  </si>
  <si>
    <t>№ п/п</t>
  </si>
  <si>
    <t xml:space="preserve">Наименование </t>
  </si>
  <si>
    <t>Плановые назначения 
с учетом изменений</t>
  </si>
  <si>
    <t>Фактическое поступление</t>
  </si>
  <si>
    <t>Отклонение
 (гр.3-гр.4)</t>
  </si>
  <si>
    <t>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</si>
  <si>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Осуществление государственных полномочий Республики Коми, предусмотренных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</si>
  <si>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7 - 8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</si>
  <si>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9 - 10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</si>
  <si>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</si>
  <si>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статьями 2 и 2(1)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</si>
  <si>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6 статьи 1 и статьей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</si>
  <si>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</si>
  <si>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Содержание автомобильных дорог общего пользования местного значения</t>
  </si>
  <si>
    <t>Возмещение выпадающих доходов организаций воздушного транспорта, осуществляющих внутримуниципальные пассажирские перевозки воздушным транспортом в труднодоступные населенные пункты</t>
  </si>
  <si>
    <t>Осуществление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</si>
  <si>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Компенсация расходов, понесенных органами местного самоуправления при осуществлении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</si>
  <si>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Укрепление материально-технической базы муниципальных учреждений сферы культуры (обеспечение пожарной безопасности и антитеррористической защищенности муниципальных учреждений сферы культуры)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</si>
  <si>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</si>
  <si>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Проведение оздоровительной кампании детей</t>
  </si>
  <si>
    <t>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</si>
  <si>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ИТОГО</t>
  </si>
  <si>
    <t xml:space="preserve">Исполнение </t>
  </si>
  <si>
    <t>Неисполненные назначения 
(гр.4 - гр.6)</t>
  </si>
  <si>
    <t xml:space="preserve">Процент исполнения фактических поступлений  (%) </t>
  </si>
  <si>
    <t>Реализация мероприятий по обеспечению жильем молодых семей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</si>
  <si>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</si>
  <si>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Осуществление государственного полномочия Республики Коми, предусмотренного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</si>
  <si>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Возмещение недополученных доходов, возникающих в результате государственного регулирования цен на топливо твердое, используемое для нужд отопления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</si>
  <si>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культуры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</si>
  <si>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</si>
  <si>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Поддержание работоспособности инфраструктуры связи, созданной в рамках реализации инвестиционных проектов, связанных с развитием инфраструктуры связи на территориях труднодоступных и малонаселенных пунктов в Республике Коми</t>
  </si>
  <si>
    <t>Укрепление материально-технической базы и создание безопасных условий в организациях в сфере образования в Республике Коми (проведение капитальных и/или текущих ремонтов, приобретение оборудования для пищеблоков)</t>
  </si>
  <si>
    <t>Укрепление материально-технической базы и создание безопасных условий в организациях в сфере образования в Республике Коми (обеспечение комплексной безопасности)</t>
  </si>
  <si>
    <t>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</si>
  <si>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Реализация муниципальными дошкольными и муниципальными общеобразовательными организациями в Республике Коми образовательных программ</t>
  </si>
  <si>
    <t>Софинансирование расходных обязательств органов местного самоуправления по реализации народных проектов в сфере малого и среднего предпринимательства, прошедших отбор в рамках проекта "Народный бюджет"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</si>
  <si>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</si>
  <si>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Дотации на выравнивание бюджетной обеспеченности муниципальных районов (муниципальных округов, городских округов) в Республике Коми</t>
  </si>
  <si>
    <t>Дотации на поддержку мер по обеспечению сбалансированности местных бюджетов</t>
  </si>
  <si>
    <t>Оплата муниципальными учреждениями услуг по обращению с твердыми коммунальными отходами</t>
  </si>
  <si>
    <t>Осуществление государственных полномочий Республики Коми, предусмотренных пунктом 7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</si>
  <si>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Софинансирование в полном объеме расходных обязательств органов местного самоуправления в Республике Коми на обеспечение первичных мер пожарной безопасности (обустройство и (или) ремонт пожарных водоемов)</t>
  </si>
  <si>
    <t>Реализация программ формирования современной городской среды</t>
  </si>
  <si>
    <t>Организация транспортного обслуживания населения по муниципальным маршрутам регулярных перевозок пассажиров и багажа автомобильным транспортом</t>
  </si>
  <si>
    <t>Подготовка проектов межевания территории для выполнения комплексных кадастровых работ</t>
  </si>
  <si>
    <t>Реализация народных проектов в сфере образования, прошедших отбор в рамках проекта "Народный бюджет" (МОУ "СОШ №31" - PRO-Лыжи)</t>
  </si>
  <si>
    <t>Реализация народных проектов в сфере образования, прошедших отбор в рамках проекта "Народный бюджет" (МОУ "СОШ №17" - Реконструкция школьного музея)</t>
  </si>
  <si>
    <t>Реализация народных проектов в сфере образования, прошедших отбор в рамках проекта "Народный бюджет" (МОУ "СОШ №5" - Читающая школа)</t>
  </si>
  <si>
    <t>Реализация народных проектов в сфере образования, прошедших отбор в рамках проекта "Народный бюджет" ("Детство должно быть уютным. Замена оконных блоков в МДОУ "ДС № 20" г. Ухты")</t>
  </si>
  <si>
    <t>Реализация народных проектов в сфере образования, прошедших отбор в рамках проекта "Народный бюджет" ("Создание патриотического кабинета "Школа юнармейца" в МОУ "СОШ № 22" г. Ухты (замена окон и приобретение оборудования)</t>
  </si>
  <si>
    <t>Реализация народных проектов в сфере образования, прошедших отбор в рамках проекта "Народный бюджет" ("Модернизация учебного кабинета труда (технология) в МОУ "ГИЯ" (приобретение оборудования в кабинет технологии)</t>
  </si>
  <si>
    <t>Оборудование и содержание ледовых переправ и зимних автомобильных дорог общего пользования местного значения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</si>
  <si>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</si>
  <si>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</si>
  <si>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</si>
  <si>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Прочие дотации бюджетам муниципальных округов</t>
  </si>
  <si>
    <t>Реализация народных проектов в сфере физической культуры и спорта, прошедших отбор в рамках проекта "Народный бюджет" (Движение вверх! Ремонт напольного покрытия баскетбольного зала МУ "СШ №2" г. Ухта)</t>
  </si>
  <si>
    <t>Реализация народных проектов в сфере физической культуры и спорта, прошедших отбор в рамках проекта "Народный бюджет" (Подтянись к движению! Обустройство спортивной площадки для подготовки и выполнения нормативов испытаний (тестов) комплекса ГТО на территории МУ СК "Спарта", пгт Водный)</t>
  </si>
  <si>
    <t>Реализация народных проектов в сфере физической культуры и спорта, прошедших отбор в рамках проекта "Народный бюджет" ( Доступный спорт - круглый год! Ремонт напольного покрытия зала хореографии МАУ "ЛДС им. С. Капустина" г. Ухта)</t>
  </si>
  <si>
    <t>Реализация народных проектов в сфере физической культуры и спорта, прошедших отбор в рамках проекта "Народный бюджет" (На спорте! Обустройство и оборудование спортивной площадки, пгт Шудаяг)</t>
  </si>
  <si>
    <t>Оснащение объектов спортивной инфраструктуры спортивно-технологическим оборудованием</t>
  </si>
  <si>
    <t>Государственная поддержка отрасли культуры (Проведены мероприятия по комплектованию книжных фондов библиотек муниципальных образований и государственных общедоступных библиотек субъектов Российской Федерации)</t>
  </si>
  <si>
    <t>Распоряжение Правительства Республики Коми от 25.02.2025 № 76-р "О выделении бюджетных ассигнований для предоставления бюджету муниципального образования муниципального округа "Ухта" на финансовое обеспечение расходов, связанных с проведением мероприятий по ликвидации чрезвычайной ситуации - локализация и ликвидация поражающих факторов источников чрезвычайной ситуации (восстановительные работы на объекте жилищного фонда по адресу: г. Ухта, ул. Чернова, д. 6)</t>
  </si>
  <si>
    <t>Реализация мероприятий, направленных на исполнение наказов избирателей, рекомендуемых к выполнению в 2025 году (подпункт 1 пункта 1 распоряжения Правительства Республики Коми от 19 февраля 2025 г. № 61-р) (Благоустройство участка, расположенного между МДОУ "Детский сад № 11 общеразвивающего вида" и многоквартирным домом 10 по улице Куратова в городе Ухте)</t>
  </si>
  <si>
    <t>Реализация мероприятий, направленных на исполнение наказов избирателей, рекомендуемых к выполнению в 2025 году (подпункт 1 пункта 1 распоряжения Правительства Республики Коми от 19 февраля 2025 г. № 61-р) (Приобретение и установка детской площадки во дворе дома 16 по улице Чернова в городе Ухте)</t>
  </si>
  <si>
    <t>Софинансирование расходных обязательств органов местного самоуправления в Республике Коми, возникающих при выполнении полномочий по решению вопросов местного значения, направленных на исполнение наказов избирателей, рекомендуемых к выполнению в текущем финансовом году (пункты 1, 3, 5, 6, 7 приложения № 1 к распоряжению Правительства Республики Коми от 13 февраля 2025 г. № 47-р) (Приобретение снегохода для МБОУДО "Спортивная школа №1")</t>
  </si>
  <si>
    <t>Реализация программы комплексного развития молодежной политики в субъектах Российской Федерации "Регион для молодых"</t>
  </si>
  <si>
    <t>Софинансирование расходных обязательств органов местного самоуправления в Республике Коми, возникающих при выполнении полномочий по решению вопросов местного значения, направленных на исполнение наказов избирателей</t>
  </si>
  <si>
    <t>Государственная поддержка организаций, входящих в систему спортивной подготовки</t>
  </si>
  <si>
    <t>Оказание финансовой поддержки реализации инициативных проектов в Республике Коми, прошедших конкурсный отбор</t>
  </si>
  <si>
    <t>Проведение молодежных форумов</t>
  </si>
  <si>
    <t>Реконструкция, капитальный рнмот и ремонт автомобильных дорог общего пользования местного значения</t>
  </si>
  <si>
    <t>Информация о поступлении межбюджетных трансфертов в 2025 году на 16.12.2025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</si>
</sst>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sz val="11"/>
      <color indexed="2"/>
      <name val="Calibri"/>
      <family val="2"/>
      <charset val="204"/>
      <scheme val="minor"/>
    </font>
    <font>
      <sz val="12"/>
      <color indexed="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D5AB"/>
        <bgColor rgb="FFFFD5AB"/>
      </patternFill>
    </fill>
    <fill>
      <patternFill patternType="solid">
        <fgColor rgb="FFDCE6F2"/>
        <bgColor rgb="FFDCE6F2"/>
      </patternFill>
    </fill>
    <fill>
      <patternFill patternType="solid">
        <fgColor rgb="FFF1F5F9"/>
        <bgColor rgb="FFF1F5F9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D5AB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1" fillId="0" borderId="0"/>
    <xf numFmtId="0" fontId="1" fillId="0" borderId="0"/>
    <xf numFmtId="4" fontId="2" fillId="2" borderId="1">
      <alignment horizontal="right" shrinkToFit="1"/>
    </xf>
    <xf numFmtId="4" fontId="2" fillId="2" borderId="2">
      <alignment horizontal="right" shrinkToFit="1"/>
    </xf>
    <xf numFmtId="49" fontId="3" fillId="3" borderId="3">
      <alignment horizontal="center" vertical="top" shrinkToFit="1"/>
    </xf>
    <xf numFmtId="49" fontId="3" fillId="3" borderId="4">
      <alignment horizontal="center" vertical="top" shrinkToFit="1"/>
    </xf>
    <xf numFmtId="0" fontId="3" fillId="3" borderId="4">
      <alignment horizontal="left" vertical="top" wrapText="1"/>
    </xf>
    <xf numFmtId="4" fontId="3" fillId="3" borderId="4">
      <alignment horizontal="right" vertical="top" shrinkToFit="1"/>
    </xf>
    <xf numFmtId="4" fontId="3" fillId="3" borderId="5">
      <alignment horizontal="right" vertical="top" shrinkToFit="1"/>
    </xf>
    <xf numFmtId="49" fontId="3" fillId="4" borderId="6">
      <alignment horizontal="center" vertical="top" shrinkToFit="1"/>
    </xf>
    <xf numFmtId="49" fontId="3" fillId="4" borderId="7">
      <alignment horizontal="center" vertical="top" shrinkToFit="1"/>
    </xf>
    <xf numFmtId="0" fontId="3" fillId="4" borderId="7">
      <alignment horizontal="left" vertical="top" wrapText="1"/>
    </xf>
    <xf numFmtId="4" fontId="3" fillId="4" borderId="7">
      <alignment horizontal="right" vertical="top" shrinkToFit="1"/>
    </xf>
    <xf numFmtId="4" fontId="3" fillId="4" borderId="8">
      <alignment horizontal="right" vertical="top" shrinkToFit="1"/>
    </xf>
    <xf numFmtId="49" fontId="4" fillId="0" borderId="6">
      <alignment horizontal="center" vertical="top" shrinkToFit="1"/>
    </xf>
    <xf numFmtId="49" fontId="5" fillId="0" borderId="7">
      <alignment horizontal="center" vertical="top" shrinkToFit="1"/>
    </xf>
    <xf numFmtId="0" fontId="5" fillId="0" borderId="7">
      <alignment horizontal="left" vertical="top" wrapText="1"/>
    </xf>
    <xf numFmtId="4" fontId="5" fillId="0" borderId="7">
      <alignment horizontal="right" vertical="top" shrinkToFit="1"/>
    </xf>
    <xf numFmtId="4" fontId="5" fillId="0" borderId="8">
      <alignment horizontal="right" vertical="top" shrinkToFit="1"/>
    </xf>
    <xf numFmtId="0" fontId="5" fillId="0" borderId="0">
      <alignment horizontal="right" vertical="top" wrapText="1"/>
    </xf>
    <xf numFmtId="0" fontId="5" fillId="0" borderId="0"/>
    <xf numFmtId="0" fontId="5" fillId="0" borderId="0"/>
    <xf numFmtId="0" fontId="1" fillId="0" borderId="0"/>
    <xf numFmtId="49" fontId="3" fillId="0" borderId="9">
      <alignment horizontal="center" vertical="center" wrapText="1"/>
    </xf>
    <xf numFmtId="0" fontId="14" fillId="0" borderId="0"/>
    <xf numFmtId="0" fontId="15" fillId="0" borderId="0">
      <alignment horizontal="right" vertical="top" wrapText="1"/>
    </xf>
    <xf numFmtId="0" fontId="16" fillId="0" borderId="6">
      <alignment horizontal="left" vertical="top" wrapText="1"/>
    </xf>
    <xf numFmtId="49" fontId="15" fillId="0" borderId="7">
      <alignment horizontal="center" vertical="top" shrinkToFit="1"/>
    </xf>
    <xf numFmtId="0" fontId="15" fillId="0" borderId="7">
      <alignment horizontal="left" vertical="top" wrapText="1"/>
    </xf>
    <xf numFmtId="4" fontId="15" fillId="0" borderId="7">
      <alignment horizontal="right" vertical="top" shrinkToFit="1"/>
    </xf>
    <xf numFmtId="4" fontId="15" fillId="0" borderId="8">
      <alignment horizontal="right" vertical="top" shrinkToFit="1"/>
    </xf>
    <xf numFmtId="4" fontId="17" fillId="7" borderId="1">
      <alignment horizontal="right" shrinkToFit="1"/>
    </xf>
    <xf numFmtId="4" fontId="17" fillId="7" borderId="2">
      <alignment horizontal="right" shrinkToFit="1"/>
    </xf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49" fontId="16" fillId="0" borderId="6">
      <alignment horizontal="center" vertical="top" shrinkToFit="1"/>
    </xf>
    <xf numFmtId="0" fontId="18" fillId="0" borderId="0">
      <alignment horizontal="right" vertical="top" wrapText="1"/>
    </xf>
    <xf numFmtId="0" fontId="18" fillId="0" borderId="7">
      <alignment horizontal="left" vertical="top" wrapText="1"/>
    </xf>
    <xf numFmtId="4" fontId="18" fillId="0" borderId="7">
      <alignment horizontal="right" vertical="top" shrinkToFit="1"/>
    </xf>
    <xf numFmtId="4" fontId="18" fillId="0" borderId="8">
      <alignment horizontal="right" vertical="top" shrinkToFit="1"/>
    </xf>
    <xf numFmtId="4" fontId="19" fillId="7" borderId="1">
      <alignment horizontal="right" shrinkToFit="1"/>
    </xf>
    <xf numFmtId="4" fontId="19" fillId="7" borderId="2">
      <alignment horizontal="right" shrinkToFit="1"/>
    </xf>
    <xf numFmtId="0" fontId="18" fillId="0" borderId="0"/>
    <xf numFmtId="0" fontId="18" fillId="0" borderId="0"/>
    <xf numFmtId="0" fontId="15" fillId="0" borderId="7">
      <alignment horizontal="left" vertical="top" wrapText="1"/>
    </xf>
    <xf numFmtId="4" fontId="15" fillId="0" borderId="7">
      <alignment horizontal="right" vertical="top" shrinkToFit="1"/>
    </xf>
    <xf numFmtId="4" fontId="15" fillId="0" borderId="8">
      <alignment horizontal="right" vertical="top" shrinkToFit="1"/>
    </xf>
  </cellStyleXfs>
  <cellXfs count="47">
    <xf numFmtId="0" fontId="0" fillId="0" borderId="0" xfId="0"/>
    <xf numFmtId="0" fontId="6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8" fillId="5" borderId="0" xfId="0" applyFont="1" applyFill="1"/>
    <xf numFmtId="0" fontId="8" fillId="0" borderId="0" xfId="0" applyFont="1" applyAlignment="1">
      <alignment horizontal="right"/>
    </xf>
    <xf numFmtId="0" fontId="6" fillId="5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5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/>
    <xf numFmtId="0" fontId="11" fillId="6" borderId="0" xfId="0" applyFont="1" applyFill="1"/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5" borderId="11" xfId="17" quotePrefix="1" applyFont="1" applyFill="1" applyBorder="1" applyAlignment="1">
      <alignment horizontal="left" vertical="center" wrapText="1"/>
    </xf>
    <xf numFmtId="0" fontId="9" fillId="0" borderId="11" xfId="17" quotePrefix="1" applyFont="1" applyBorder="1" applyAlignment="1">
      <alignment horizontal="left" vertical="center" wrapText="1"/>
    </xf>
    <xf numFmtId="0" fontId="9" fillId="0" borderId="7" xfId="6" applyNumberFormat="1" applyFont="1" applyFill="1" applyBorder="1" applyAlignment="1">
      <alignment horizontal="left" vertical="top" wrapText="1"/>
    </xf>
    <xf numFmtId="0" fontId="12" fillId="0" borderId="10" xfId="0" applyFont="1" applyBorder="1" applyProtection="1">
      <protection locked="0"/>
    </xf>
    <xf numFmtId="0" fontId="12" fillId="0" borderId="10" xfId="17" quotePrefix="1" applyFont="1" applyBorder="1" applyAlignment="1">
      <alignment horizontal="center" vertical="center" wrapText="1"/>
    </xf>
    <xf numFmtId="4" fontId="13" fillId="0" borderId="0" xfId="0" applyNumberFormat="1" applyFont="1" applyFill="1" applyProtection="1">
      <protection locked="0"/>
    </xf>
    <xf numFmtId="0" fontId="11" fillId="0" borderId="0" xfId="0" applyFont="1" applyAlignment="1">
      <alignment horizontal="right"/>
    </xf>
    <xf numFmtId="0" fontId="11" fillId="6" borderId="0" xfId="0" applyFont="1" applyFill="1" applyAlignment="1">
      <alignment horizontal="left" vertical="top"/>
    </xf>
    <xf numFmtId="4" fontId="10" fillId="6" borderId="0" xfId="0" applyNumberFormat="1" applyFont="1" applyFill="1" applyProtection="1">
      <protection locked="0"/>
    </xf>
    <xf numFmtId="0" fontId="10" fillId="6" borderId="0" xfId="0" applyFont="1" applyFill="1" applyProtection="1">
      <protection locked="0"/>
    </xf>
    <xf numFmtId="0" fontId="20" fillId="0" borderId="0" xfId="0" applyFont="1" applyFill="1"/>
    <xf numFmtId="0" fontId="13" fillId="0" borderId="0" xfId="0" applyFont="1" applyFill="1" applyProtection="1">
      <protection locked="0"/>
    </xf>
    <xf numFmtId="0" fontId="9" fillId="6" borderId="10" xfId="0" applyFont="1" applyFill="1" applyBorder="1" applyAlignment="1">
      <alignment horizontal="center" vertical="center" wrapText="1"/>
    </xf>
    <xf numFmtId="4" fontId="9" fillId="6" borderId="10" xfId="19" applyFont="1" applyFill="1" applyBorder="1" applyAlignment="1">
      <alignment vertical="center" shrinkToFit="1"/>
    </xf>
    <xf numFmtId="4" fontId="9" fillId="0" borderId="10" xfId="19" applyFont="1" applyBorder="1" applyAlignment="1">
      <alignment vertical="center" shrinkToFit="1"/>
    </xf>
    <xf numFmtId="164" fontId="9" fillId="0" borderId="10" xfId="0" applyNumberFormat="1" applyFont="1" applyBorder="1" applyAlignment="1" applyProtection="1">
      <alignment horizontal="right" vertical="center"/>
      <protection locked="0"/>
    </xf>
    <xf numFmtId="4" fontId="9" fillId="0" borderId="10" xfId="19" applyFont="1" applyFill="1" applyBorder="1" applyAlignment="1">
      <alignment vertical="center" shrinkToFit="1"/>
    </xf>
    <xf numFmtId="4" fontId="12" fillId="0" borderId="10" xfId="18" applyFont="1" applyFill="1" applyBorder="1" applyAlignment="1">
      <alignment horizontal="right" vertical="center" shrinkToFit="1"/>
    </xf>
    <xf numFmtId="164" fontId="12" fillId="0" borderId="10" xfId="0" applyNumberFormat="1" applyFont="1" applyFill="1" applyBorder="1" applyAlignment="1" applyProtection="1">
      <alignment horizontal="right" vertical="center"/>
      <protection locked="0"/>
    </xf>
    <xf numFmtId="4" fontId="9" fillId="0" borderId="10" xfId="8" applyFont="1" applyFill="1" applyBorder="1" applyAlignment="1">
      <alignment horizontal="right" vertical="center" shrinkToFit="1"/>
    </xf>
    <xf numFmtId="4" fontId="9" fillId="0" borderId="10" xfId="9" applyFont="1" applyFill="1" applyBorder="1" applyAlignment="1">
      <alignment horizontal="right" vertical="center" shrinkToFit="1"/>
    </xf>
    <xf numFmtId="4" fontId="9" fillId="0" borderId="10" xfId="0" applyNumberFormat="1" applyFont="1" applyFill="1" applyBorder="1" applyAlignment="1" applyProtection="1">
      <alignment horizontal="right" vertical="center"/>
      <protection locked="0"/>
    </xf>
    <xf numFmtId="4" fontId="9" fillId="0" borderId="10" xfId="18" applyFont="1" applyFill="1" applyBorder="1" applyAlignment="1">
      <alignment vertical="center" shrinkToFit="1"/>
    </xf>
    <xf numFmtId="4" fontId="9" fillId="6" borderId="10" xfId="9" applyFont="1" applyFill="1" applyBorder="1" applyAlignment="1">
      <alignment horizontal="right" vertical="center" shrinkToFit="1"/>
    </xf>
    <xf numFmtId="4" fontId="9" fillId="6" borderId="10" xfId="8" applyFont="1" applyFill="1" applyBorder="1" applyAlignment="1">
      <alignment horizontal="right" vertical="center" shrinkToFi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4" fontId="20" fillId="0" borderId="10" xfId="9" applyFont="1" applyFill="1" applyBorder="1" applyAlignment="1">
      <alignment horizontal="right" vertical="center" shrinkToFit="1"/>
    </xf>
    <xf numFmtId="4" fontId="20" fillId="0" borderId="10" xfId="8" applyFont="1" applyFill="1" applyBorder="1" applyAlignment="1">
      <alignment horizontal="right" vertical="center" shrinkToFit="1"/>
    </xf>
    <xf numFmtId="4" fontId="20" fillId="0" borderId="10" xfId="18" applyFont="1" applyFill="1" applyBorder="1" applyAlignment="1">
      <alignment vertical="center" shrinkToFit="1"/>
    </xf>
    <xf numFmtId="4" fontId="9" fillId="8" borderId="10" xfId="18" applyFont="1" applyFill="1" applyBorder="1" applyAlignment="1">
      <alignment vertical="center" shrinkToFit="1"/>
    </xf>
    <xf numFmtId="4" fontId="9" fillId="8" borderId="10" xfId="8" applyFont="1" applyFill="1" applyBorder="1" applyAlignment="1">
      <alignment horizontal="right" vertical="center" shrinkToFit="1"/>
    </xf>
  </cellXfs>
  <cellStyles count="51">
    <cellStyle name="br" xfId="1"/>
    <cellStyle name="br 2" xfId="36"/>
    <cellStyle name="col" xfId="2"/>
    <cellStyle name="col 2" xfId="35"/>
    <cellStyle name="ex58" xfId="3"/>
    <cellStyle name="ex58 2" xfId="32"/>
    <cellStyle name="ex58 3" xfId="44"/>
    <cellStyle name="ex59" xfId="4"/>
    <cellStyle name="ex59 2" xfId="33"/>
    <cellStyle name="ex59 3" xfId="45"/>
    <cellStyle name="ex60" xfId="5"/>
    <cellStyle name="ex60 2" xfId="27"/>
    <cellStyle name="ex60 3" xfId="39"/>
    <cellStyle name="ex61" xfId="6"/>
    <cellStyle name="ex61 2" xfId="28"/>
    <cellStyle name="ex61 3" xfId="41"/>
    <cellStyle name="ex61 4" xfId="48"/>
    <cellStyle name="ex62" xfId="7"/>
    <cellStyle name="ex62 2" xfId="29"/>
    <cellStyle name="ex62 3" xfId="42"/>
    <cellStyle name="ex62 4" xfId="49"/>
    <cellStyle name="ex63" xfId="8"/>
    <cellStyle name="ex63 2" xfId="30"/>
    <cellStyle name="ex63 3" xfId="43"/>
    <cellStyle name="ex63 4" xfId="50"/>
    <cellStyle name="ex64" xfId="9"/>
    <cellStyle name="ex64 2" xfId="31"/>
    <cellStyle name="ex65" xfId="10"/>
    <cellStyle name="ex66" xfId="11"/>
    <cellStyle name="ex67" xfId="12"/>
    <cellStyle name="ex68" xfId="13"/>
    <cellStyle name="ex69" xfId="14"/>
    <cellStyle name="ex70" xfId="15"/>
    <cellStyle name="ex71" xfId="16"/>
    <cellStyle name="ex72" xfId="17"/>
    <cellStyle name="ex73" xfId="18"/>
    <cellStyle name="ex74" xfId="19"/>
    <cellStyle name="st57" xfId="20"/>
    <cellStyle name="st57 2" xfId="26"/>
    <cellStyle name="st57 3" xfId="40"/>
    <cellStyle name="style0" xfId="21"/>
    <cellStyle name="style0 2" xfId="37"/>
    <cellStyle name="style0 3" xfId="46"/>
    <cellStyle name="td" xfId="22"/>
    <cellStyle name="td 2" xfId="38"/>
    <cellStyle name="td 3" xfId="47"/>
    <cellStyle name="tr" xfId="23"/>
    <cellStyle name="tr 2" xfId="34"/>
    <cellStyle name="xl_bot_header" xfId="24"/>
    <cellStyle name="Обычный" xfId="0" builtinId="0"/>
    <cellStyle name="Обычный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view="pageBreakPreview" zoomScaleNormal="90" zoomScaleSheetLayoutView="100" workbookViewId="0">
      <pane ySplit="6" topLeftCell="A7" activePane="bottomLeft" state="frozen"/>
      <selection activeCell="J8" sqref="J8"/>
      <selection pane="bottomLeft" activeCell="G7" sqref="G7"/>
    </sheetView>
  </sheetViews>
  <sheetFormatPr defaultColWidth="9.109375" defaultRowHeight="14.4" x14ac:dyDescent="0.3"/>
  <cols>
    <col min="1" max="1" width="4.5546875" style="1" customWidth="1"/>
    <col min="2" max="2" width="52.109375" style="1" customWidth="1"/>
    <col min="3" max="3" width="16" style="25" customWidth="1"/>
    <col min="4" max="4" width="15" style="25" customWidth="1"/>
    <col min="5" max="5" width="15" style="1" customWidth="1"/>
    <col min="6" max="6" width="16.6640625" style="23" customWidth="1"/>
    <col min="7" max="7" width="16.44140625" style="9" customWidth="1"/>
    <col min="8" max="8" width="17" style="1" customWidth="1"/>
    <col min="9" max="16384" width="9.109375" style="1"/>
  </cols>
  <sheetData>
    <row r="1" spans="1:8" s="2" customFormat="1" ht="15.6" x14ac:dyDescent="0.3">
      <c r="A1" s="3"/>
      <c r="B1" s="4"/>
      <c r="C1" s="24"/>
      <c r="D1" s="24"/>
      <c r="E1" s="3"/>
      <c r="F1" s="21"/>
      <c r="G1" s="20"/>
      <c r="H1" s="5" t="s">
        <v>0</v>
      </c>
    </row>
    <row r="2" spans="1:8" s="2" customFormat="1" ht="15.6" x14ac:dyDescent="0.3">
      <c r="A2" s="3"/>
      <c r="B2" s="3"/>
      <c r="C2" s="24"/>
      <c r="D2" s="24"/>
      <c r="E2" s="3"/>
      <c r="F2" s="11"/>
      <c r="G2" s="10"/>
      <c r="H2" s="3"/>
    </row>
    <row r="3" spans="1:8" s="2" customFormat="1" ht="15.6" x14ac:dyDescent="0.3">
      <c r="A3" s="39" t="s">
        <v>75</v>
      </c>
      <c r="B3" s="39"/>
      <c r="C3" s="40"/>
      <c r="D3" s="40"/>
      <c r="E3" s="39"/>
      <c r="F3" s="39"/>
      <c r="G3" s="39"/>
      <c r="H3" s="39"/>
    </row>
    <row r="4" spans="1:8" s="2" customFormat="1" ht="15.6" x14ac:dyDescent="0.3">
      <c r="A4" s="10"/>
      <c r="B4" s="10"/>
      <c r="C4" s="24"/>
      <c r="D4" s="24"/>
      <c r="E4" s="10"/>
      <c r="F4" s="11"/>
      <c r="G4" s="10"/>
      <c r="H4" s="13" t="s">
        <v>1</v>
      </c>
    </row>
    <row r="5" spans="1:8" s="2" customFormat="1" ht="54" customHeight="1" x14ac:dyDescent="0.3">
      <c r="A5" s="12" t="s">
        <v>2</v>
      </c>
      <c r="B5" s="12" t="s">
        <v>3</v>
      </c>
      <c r="C5" s="41" t="s">
        <v>4</v>
      </c>
      <c r="D5" s="41" t="s">
        <v>5</v>
      </c>
      <c r="E5" s="12" t="s">
        <v>6</v>
      </c>
      <c r="F5" s="26" t="s">
        <v>24</v>
      </c>
      <c r="G5" s="12" t="s">
        <v>25</v>
      </c>
      <c r="H5" s="12" t="s">
        <v>26</v>
      </c>
    </row>
    <row r="6" spans="1:8" s="2" customFormat="1" ht="15.6" x14ac:dyDescent="0.3">
      <c r="A6" s="12">
        <v>1</v>
      </c>
      <c r="B6" s="12">
        <v>2</v>
      </c>
      <c r="C6" s="41">
        <v>3</v>
      </c>
      <c r="D6" s="41">
        <v>4</v>
      </c>
      <c r="E6" s="12">
        <v>5</v>
      </c>
      <c r="F6" s="26">
        <v>6</v>
      </c>
      <c r="G6" s="12">
        <v>7</v>
      </c>
      <c r="H6" s="12">
        <v>8</v>
      </c>
    </row>
    <row r="7" spans="1:8" s="2" customFormat="1" ht="39.6" x14ac:dyDescent="0.3">
      <c r="A7" s="12">
        <v>1</v>
      </c>
      <c r="B7" s="15" t="s">
        <v>40</v>
      </c>
      <c r="C7" s="33">
        <v>47900</v>
      </c>
      <c r="D7" s="33">
        <v>43908.37</v>
      </c>
      <c r="E7" s="27">
        <f>C7-D7</f>
        <v>3991.6299999999974</v>
      </c>
      <c r="F7" s="33">
        <v>43908.37</v>
      </c>
      <c r="G7" s="28">
        <f>D7-F7</f>
        <v>0</v>
      </c>
      <c r="H7" s="29">
        <f>F7*100/D7</f>
        <v>100</v>
      </c>
    </row>
    <row r="8" spans="1:8" s="2" customFormat="1" ht="26.4" x14ac:dyDescent="0.3">
      <c r="A8" s="12">
        <v>2</v>
      </c>
      <c r="B8" s="15" t="s">
        <v>41</v>
      </c>
      <c r="C8" s="33">
        <v>219286900</v>
      </c>
      <c r="D8" s="34">
        <v>201012991.63</v>
      </c>
      <c r="E8" s="27">
        <f t="shared" ref="E8:E70" si="0">C8-D8</f>
        <v>18273908.370000005</v>
      </c>
      <c r="F8" s="34">
        <v>201012991.63</v>
      </c>
      <c r="G8" s="28">
        <f>D8-F8</f>
        <v>0</v>
      </c>
      <c r="H8" s="29">
        <f t="shared" ref="H8:H69" si="1">F8*100/D8</f>
        <v>100</v>
      </c>
    </row>
    <row r="9" spans="1:8" s="2" customFormat="1" ht="21" customHeight="1" x14ac:dyDescent="0.3">
      <c r="A9" s="12">
        <v>3</v>
      </c>
      <c r="B9" s="15" t="s">
        <v>58</v>
      </c>
      <c r="C9" s="33">
        <v>4253959.16</v>
      </c>
      <c r="D9" s="34">
        <v>4253959.16</v>
      </c>
      <c r="E9" s="27">
        <f t="shared" si="0"/>
        <v>0</v>
      </c>
      <c r="F9" s="34">
        <v>1821259.16</v>
      </c>
      <c r="G9" s="28">
        <f>D9-F9</f>
        <v>2432700</v>
      </c>
      <c r="H9" s="29">
        <f t="shared" si="1"/>
        <v>42.81327327082284</v>
      </c>
    </row>
    <row r="10" spans="1:8" s="2" customFormat="1" ht="57" customHeight="1" x14ac:dyDescent="0.3">
      <c r="A10" s="12">
        <v>4</v>
      </c>
      <c r="B10" s="15" t="s">
        <v>16</v>
      </c>
      <c r="C10" s="46">
        <f>4004980.69+1124317.73</f>
        <v>5129298.42</v>
      </c>
      <c r="D10" s="42">
        <v>3114266.44</v>
      </c>
      <c r="E10" s="30">
        <f t="shared" si="0"/>
        <v>2015031.98</v>
      </c>
      <c r="F10" s="37">
        <v>3114266.44</v>
      </c>
      <c r="G10" s="30">
        <f>D10-F10</f>
        <v>0</v>
      </c>
      <c r="H10" s="29">
        <f t="shared" si="1"/>
        <v>100</v>
      </c>
    </row>
    <row r="11" spans="1:8" s="7" customFormat="1" ht="62.25" customHeight="1" x14ac:dyDescent="0.3">
      <c r="A11" s="12">
        <v>5</v>
      </c>
      <c r="B11" s="14" t="s">
        <v>33</v>
      </c>
      <c r="C11" s="46">
        <f>206976-117.6</f>
        <v>206858.4</v>
      </c>
      <c r="D11" s="33">
        <v>189630</v>
      </c>
      <c r="E11" s="30">
        <f t="shared" si="0"/>
        <v>17228.399999999994</v>
      </c>
      <c r="F11" s="33">
        <v>189630</v>
      </c>
      <c r="G11" s="30">
        <f>D11-F11</f>
        <v>0</v>
      </c>
      <c r="H11" s="29">
        <f t="shared" si="1"/>
        <v>100</v>
      </c>
    </row>
    <row r="12" spans="1:8" s="7" customFormat="1" ht="29.25" customHeight="1" x14ac:dyDescent="0.3">
      <c r="A12" s="12">
        <v>6</v>
      </c>
      <c r="B12" s="15" t="s">
        <v>42</v>
      </c>
      <c r="C12" s="33">
        <v>3400135</v>
      </c>
      <c r="D12" s="34">
        <v>2713575.44</v>
      </c>
      <c r="E12" s="30">
        <f t="shared" si="0"/>
        <v>686559.56</v>
      </c>
      <c r="F12" s="34">
        <v>2713575.44</v>
      </c>
      <c r="G12" s="30">
        <f t="shared" ref="G12:G70" si="2">D12-F12</f>
        <v>0</v>
      </c>
      <c r="H12" s="29">
        <f t="shared" si="1"/>
        <v>100</v>
      </c>
    </row>
    <row r="13" spans="1:8" s="8" customFormat="1" ht="29.25" customHeight="1" x14ac:dyDescent="0.3">
      <c r="A13" s="12">
        <v>7</v>
      </c>
      <c r="B13" s="15" t="s">
        <v>15</v>
      </c>
      <c r="C13" s="33">
        <v>3010842.98</v>
      </c>
      <c r="D13" s="33">
        <v>1122030.3500000001</v>
      </c>
      <c r="E13" s="30">
        <f t="shared" si="0"/>
        <v>1888812.63</v>
      </c>
      <c r="F13" s="33">
        <v>1122030.3500000001</v>
      </c>
      <c r="G13" s="30">
        <f t="shared" si="2"/>
        <v>0</v>
      </c>
      <c r="H13" s="29">
        <f t="shared" si="1"/>
        <v>100</v>
      </c>
    </row>
    <row r="14" spans="1:8" s="8" customFormat="1" ht="66" customHeight="1" x14ac:dyDescent="0.3">
      <c r="A14" s="12">
        <v>8</v>
      </c>
      <c r="B14" s="16" t="s">
        <v>10</v>
      </c>
      <c r="C14" s="43">
        <v>24900</v>
      </c>
      <c r="D14" s="43">
        <v>24900</v>
      </c>
      <c r="E14" s="30">
        <f t="shared" si="0"/>
        <v>0</v>
      </c>
      <c r="F14" s="30">
        <v>24900</v>
      </c>
      <c r="G14" s="30">
        <f t="shared" si="2"/>
        <v>0</v>
      </c>
      <c r="H14" s="29">
        <f t="shared" si="1"/>
        <v>100</v>
      </c>
    </row>
    <row r="15" spans="1:8" ht="67.95" customHeight="1" x14ac:dyDescent="0.3">
      <c r="A15" s="12">
        <v>9</v>
      </c>
      <c r="B15" s="14" t="s">
        <v>11</v>
      </c>
      <c r="C15" s="43">
        <v>17591700</v>
      </c>
      <c r="D15" s="43">
        <v>13011103.77</v>
      </c>
      <c r="E15" s="30">
        <f t="shared" si="0"/>
        <v>4580596.2300000004</v>
      </c>
      <c r="F15" s="33">
        <v>12969930.99</v>
      </c>
      <c r="G15" s="30">
        <f t="shared" si="2"/>
        <v>41172.779999999329</v>
      </c>
      <c r="H15" s="29">
        <f t="shared" si="1"/>
        <v>99.683556593446497</v>
      </c>
    </row>
    <row r="16" spans="1:8" s="8" customFormat="1" ht="42" customHeight="1" x14ac:dyDescent="0.3">
      <c r="A16" s="12">
        <v>10</v>
      </c>
      <c r="B16" s="14" t="s">
        <v>30</v>
      </c>
      <c r="C16" s="33">
        <v>101642.43</v>
      </c>
      <c r="D16" s="34">
        <v>0</v>
      </c>
      <c r="E16" s="30">
        <f t="shared" si="0"/>
        <v>101642.43</v>
      </c>
      <c r="F16" s="34">
        <v>0</v>
      </c>
      <c r="G16" s="30">
        <f t="shared" si="2"/>
        <v>0</v>
      </c>
      <c r="H16" s="29"/>
    </row>
    <row r="17" spans="1:9" s="8" customFormat="1" ht="70.95" customHeight="1" x14ac:dyDescent="0.3">
      <c r="A17" s="12">
        <v>11</v>
      </c>
      <c r="B17" s="14" t="s">
        <v>29</v>
      </c>
      <c r="C17" s="45">
        <f>112507+15810</f>
        <v>128317</v>
      </c>
      <c r="D17" s="44">
        <v>0</v>
      </c>
      <c r="E17" s="30">
        <f t="shared" si="0"/>
        <v>128317</v>
      </c>
      <c r="F17" s="36">
        <v>0</v>
      </c>
      <c r="G17" s="30">
        <f t="shared" si="2"/>
        <v>0</v>
      </c>
      <c r="H17" s="29"/>
    </row>
    <row r="18" spans="1:9" s="8" customFormat="1" ht="70.95" customHeight="1" x14ac:dyDescent="0.3">
      <c r="A18" s="12">
        <v>12</v>
      </c>
      <c r="B18" s="14" t="s">
        <v>8</v>
      </c>
      <c r="C18" s="43">
        <v>624100</v>
      </c>
      <c r="D18" s="43">
        <v>543538.44999999995</v>
      </c>
      <c r="E18" s="30">
        <f t="shared" si="0"/>
        <v>80561.550000000047</v>
      </c>
      <c r="F18" s="33">
        <v>543538.44999999995</v>
      </c>
      <c r="G18" s="30">
        <f t="shared" si="2"/>
        <v>0</v>
      </c>
      <c r="H18" s="29">
        <f t="shared" si="1"/>
        <v>100</v>
      </c>
    </row>
    <row r="19" spans="1:9" ht="74.25" customHeight="1" x14ac:dyDescent="0.3">
      <c r="A19" s="12">
        <v>13</v>
      </c>
      <c r="B19" s="14" t="s">
        <v>18</v>
      </c>
      <c r="C19" s="43">
        <v>128317</v>
      </c>
      <c r="D19" s="43">
        <v>112507</v>
      </c>
      <c r="E19" s="30">
        <f t="shared" si="0"/>
        <v>15810</v>
      </c>
      <c r="F19" s="34">
        <v>112507</v>
      </c>
      <c r="G19" s="30">
        <f t="shared" si="2"/>
        <v>0</v>
      </c>
      <c r="H19" s="29">
        <f t="shared" si="1"/>
        <v>100</v>
      </c>
    </row>
    <row r="20" spans="1:9" ht="67.2" customHeight="1" x14ac:dyDescent="0.3">
      <c r="A20" s="12">
        <v>14</v>
      </c>
      <c r="B20" s="14" t="s">
        <v>9</v>
      </c>
      <c r="C20" s="44">
        <v>49600</v>
      </c>
      <c r="D20" s="44">
        <v>47854.15</v>
      </c>
      <c r="E20" s="30">
        <f t="shared" si="0"/>
        <v>1745.8499999999985</v>
      </c>
      <c r="F20" s="34">
        <v>47854.15</v>
      </c>
      <c r="G20" s="30">
        <f t="shared" si="2"/>
        <v>0</v>
      </c>
      <c r="H20" s="29">
        <f t="shared" si="1"/>
        <v>100</v>
      </c>
    </row>
    <row r="21" spans="1:9" ht="70.2" customHeight="1" x14ac:dyDescent="0.3">
      <c r="A21" s="12">
        <v>15</v>
      </c>
      <c r="B21" s="14" t="s">
        <v>12</v>
      </c>
      <c r="C21" s="43">
        <v>56200</v>
      </c>
      <c r="D21" s="43">
        <v>56200</v>
      </c>
      <c r="E21" s="30">
        <f t="shared" si="0"/>
        <v>0</v>
      </c>
      <c r="F21" s="33">
        <v>0</v>
      </c>
      <c r="G21" s="30">
        <f t="shared" si="2"/>
        <v>56200</v>
      </c>
      <c r="H21" s="29">
        <f t="shared" si="1"/>
        <v>0</v>
      </c>
    </row>
    <row r="22" spans="1:9" ht="69" customHeight="1" x14ac:dyDescent="0.3">
      <c r="A22" s="12">
        <v>16</v>
      </c>
      <c r="B22" s="14" t="s">
        <v>13</v>
      </c>
      <c r="C22" s="43">
        <v>5400</v>
      </c>
      <c r="D22" s="43">
        <v>5400</v>
      </c>
      <c r="E22" s="30">
        <f t="shared" si="0"/>
        <v>0</v>
      </c>
      <c r="F22" s="33">
        <v>0</v>
      </c>
      <c r="G22" s="30">
        <f t="shared" si="2"/>
        <v>5400</v>
      </c>
      <c r="H22" s="29">
        <f t="shared" si="1"/>
        <v>0</v>
      </c>
    </row>
    <row r="23" spans="1:9" ht="65.25" customHeight="1" x14ac:dyDescent="0.3">
      <c r="A23" s="12">
        <v>17</v>
      </c>
      <c r="B23" s="14" t="s">
        <v>43</v>
      </c>
      <c r="C23" s="43">
        <v>310200</v>
      </c>
      <c r="D23" s="42">
        <v>256099.08</v>
      </c>
      <c r="E23" s="30">
        <f t="shared" si="0"/>
        <v>54100.920000000013</v>
      </c>
      <c r="F23" s="34">
        <v>256099.08</v>
      </c>
      <c r="G23" s="30">
        <f t="shared" si="2"/>
        <v>0</v>
      </c>
      <c r="H23" s="29">
        <f t="shared" si="1"/>
        <v>100</v>
      </c>
    </row>
    <row r="24" spans="1:9" s="6" customFormat="1" ht="69.75" customHeight="1" x14ac:dyDescent="0.3">
      <c r="A24" s="12">
        <v>18</v>
      </c>
      <c r="B24" s="15" t="s">
        <v>14</v>
      </c>
      <c r="C24" s="43">
        <v>106000</v>
      </c>
      <c r="D24" s="43">
        <v>105000</v>
      </c>
      <c r="E24" s="30">
        <f t="shared" si="0"/>
        <v>1000</v>
      </c>
      <c r="F24" s="33">
        <v>105000</v>
      </c>
      <c r="G24" s="30">
        <f>D24-F24</f>
        <v>0</v>
      </c>
      <c r="H24" s="29">
        <f t="shared" si="1"/>
        <v>100</v>
      </c>
    </row>
    <row r="25" spans="1:9" s="6" customFormat="1" ht="83.25" customHeight="1" x14ac:dyDescent="0.3">
      <c r="A25" s="12">
        <v>19</v>
      </c>
      <c r="B25" s="14" t="s">
        <v>22</v>
      </c>
      <c r="C25" s="43">
        <v>6300000</v>
      </c>
      <c r="D25" s="42">
        <v>5582786</v>
      </c>
      <c r="E25" s="30">
        <f t="shared" si="0"/>
        <v>717214</v>
      </c>
      <c r="F25" s="34">
        <v>5582786</v>
      </c>
      <c r="G25" s="30">
        <f t="shared" si="2"/>
        <v>0</v>
      </c>
      <c r="H25" s="29">
        <f t="shared" si="1"/>
        <v>100</v>
      </c>
    </row>
    <row r="26" spans="1:9" s="6" customFormat="1" ht="68.25" customHeight="1" x14ac:dyDescent="0.3">
      <c r="A26" s="12">
        <v>20</v>
      </c>
      <c r="B26" s="14" t="s">
        <v>36</v>
      </c>
      <c r="C26" s="33">
        <v>12182800</v>
      </c>
      <c r="D26" s="33">
        <v>10359579.66</v>
      </c>
      <c r="E26" s="30">
        <f t="shared" si="0"/>
        <v>1823220.3399999999</v>
      </c>
      <c r="F26" s="33">
        <v>10359579.66</v>
      </c>
      <c r="G26" s="30">
        <f t="shared" si="2"/>
        <v>0</v>
      </c>
      <c r="H26" s="29">
        <f t="shared" si="1"/>
        <v>100</v>
      </c>
    </row>
    <row r="27" spans="1:9" ht="55.5" customHeight="1" x14ac:dyDescent="0.3">
      <c r="A27" s="12">
        <v>21</v>
      </c>
      <c r="B27" s="14" t="s">
        <v>7</v>
      </c>
      <c r="C27" s="43">
        <v>3656592</v>
      </c>
      <c r="D27" s="42">
        <v>3656592</v>
      </c>
      <c r="E27" s="30">
        <f t="shared" si="0"/>
        <v>0</v>
      </c>
      <c r="F27" s="35">
        <v>3656592</v>
      </c>
      <c r="G27" s="30">
        <f t="shared" si="2"/>
        <v>0</v>
      </c>
      <c r="H27" s="29">
        <f t="shared" si="1"/>
        <v>100</v>
      </c>
    </row>
    <row r="28" spans="1:9" ht="59.4" customHeight="1" x14ac:dyDescent="0.3">
      <c r="A28" s="12">
        <v>22</v>
      </c>
      <c r="B28" s="15" t="s">
        <v>44</v>
      </c>
      <c r="C28" s="33">
        <v>1052502</v>
      </c>
      <c r="D28" s="34">
        <v>1052502</v>
      </c>
      <c r="E28" s="30">
        <f t="shared" si="0"/>
        <v>0</v>
      </c>
      <c r="F28" s="33">
        <v>1052502</v>
      </c>
      <c r="G28" s="30">
        <f t="shared" si="2"/>
        <v>0</v>
      </c>
      <c r="H28" s="29">
        <f t="shared" si="1"/>
        <v>100</v>
      </c>
    </row>
    <row r="29" spans="1:9" ht="45" customHeight="1" x14ac:dyDescent="0.3">
      <c r="A29" s="12">
        <v>23</v>
      </c>
      <c r="B29" s="15" t="s">
        <v>20</v>
      </c>
      <c r="C29" s="33">
        <v>77949700</v>
      </c>
      <c r="D29" s="34">
        <v>61349999.979999997</v>
      </c>
      <c r="E29" s="30">
        <f t="shared" si="0"/>
        <v>16599700.020000003</v>
      </c>
      <c r="F29" s="37">
        <v>61349999.979999997</v>
      </c>
      <c r="G29" s="27">
        <f t="shared" si="2"/>
        <v>0</v>
      </c>
      <c r="H29" s="29">
        <f t="shared" si="1"/>
        <v>100</v>
      </c>
    </row>
    <row r="30" spans="1:9" ht="33" customHeight="1" x14ac:dyDescent="0.3">
      <c r="A30" s="12">
        <v>24</v>
      </c>
      <c r="B30" s="14" t="s">
        <v>27</v>
      </c>
      <c r="C30" s="33">
        <v>17703935.170000002</v>
      </c>
      <c r="D30" s="34">
        <v>17703935.170000002</v>
      </c>
      <c r="E30" s="30">
        <f t="shared" si="0"/>
        <v>0</v>
      </c>
      <c r="F30" s="34">
        <v>17703935.170000002</v>
      </c>
      <c r="G30" s="30">
        <f t="shared" si="2"/>
        <v>0</v>
      </c>
      <c r="H30" s="29">
        <f t="shared" si="1"/>
        <v>100</v>
      </c>
      <c r="I30" s="7"/>
    </row>
    <row r="31" spans="1:9" ht="30.75" customHeight="1" x14ac:dyDescent="0.3">
      <c r="A31" s="12">
        <v>25</v>
      </c>
      <c r="B31" s="14" t="s">
        <v>45</v>
      </c>
      <c r="C31" s="33">
        <v>55703389</v>
      </c>
      <c r="D31" s="33">
        <v>53654974.899999999</v>
      </c>
      <c r="E31" s="30">
        <f t="shared" si="0"/>
        <v>2048414.1000000015</v>
      </c>
      <c r="F31" s="38">
        <v>53654974.899999999</v>
      </c>
      <c r="G31" s="30">
        <f t="shared" si="2"/>
        <v>0</v>
      </c>
      <c r="H31" s="29">
        <f t="shared" si="1"/>
        <v>100</v>
      </c>
    </row>
    <row r="32" spans="1:9" ht="56.25" customHeight="1" x14ac:dyDescent="0.3">
      <c r="A32" s="12">
        <v>26</v>
      </c>
      <c r="B32" s="14" t="s">
        <v>34</v>
      </c>
      <c r="C32" s="33">
        <v>11369700</v>
      </c>
      <c r="D32" s="33">
        <v>11369700</v>
      </c>
      <c r="E32" s="30">
        <f t="shared" si="0"/>
        <v>0</v>
      </c>
      <c r="F32" s="33">
        <v>11369700</v>
      </c>
      <c r="G32" s="30">
        <f t="shared" si="2"/>
        <v>0</v>
      </c>
      <c r="H32" s="29">
        <f t="shared" si="1"/>
        <v>100</v>
      </c>
    </row>
    <row r="33" spans="1:9" s="7" customFormat="1" ht="47.25" customHeight="1" x14ac:dyDescent="0.3">
      <c r="A33" s="12">
        <v>27</v>
      </c>
      <c r="B33" s="14" t="s">
        <v>35</v>
      </c>
      <c r="C33" s="33">
        <v>3181400</v>
      </c>
      <c r="D33" s="34">
        <v>3181400</v>
      </c>
      <c r="E33" s="30">
        <f t="shared" si="0"/>
        <v>0</v>
      </c>
      <c r="F33" s="34">
        <v>3181400</v>
      </c>
      <c r="G33" s="30">
        <f t="shared" si="2"/>
        <v>0</v>
      </c>
      <c r="H33" s="29">
        <f t="shared" si="1"/>
        <v>100</v>
      </c>
    </row>
    <row r="34" spans="1:9" ht="21" customHeight="1" x14ac:dyDescent="0.3">
      <c r="A34" s="12">
        <v>28</v>
      </c>
      <c r="B34" s="14" t="s">
        <v>21</v>
      </c>
      <c r="C34" s="33">
        <v>5000000</v>
      </c>
      <c r="D34" s="34">
        <v>5000000</v>
      </c>
      <c r="E34" s="30">
        <f t="shared" si="0"/>
        <v>0</v>
      </c>
      <c r="F34" s="34">
        <v>5000000</v>
      </c>
      <c r="G34" s="30">
        <f t="shared" si="2"/>
        <v>0</v>
      </c>
      <c r="H34" s="29">
        <f>F34*100/D34</f>
        <v>100</v>
      </c>
      <c r="I34" s="7"/>
    </row>
    <row r="35" spans="1:9" ht="44.25" customHeight="1" x14ac:dyDescent="0.3">
      <c r="A35" s="12">
        <v>29</v>
      </c>
      <c r="B35" s="14" t="s">
        <v>46</v>
      </c>
      <c r="C35" s="33">
        <v>19512066.800000001</v>
      </c>
      <c r="D35" s="34">
        <v>17401575.329999998</v>
      </c>
      <c r="E35" s="30">
        <f t="shared" si="0"/>
        <v>2110491.4700000025</v>
      </c>
      <c r="F35" s="37">
        <v>17401575.329999998</v>
      </c>
      <c r="G35" s="30">
        <f t="shared" si="2"/>
        <v>0</v>
      </c>
      <c r="H35" s="29">
        <f>F35*100/D35</f>
        <v>100</v>
      </c>
    </row>
    <row r="36" spans="1:9" ht="32.25" customHeight="1" x14ac:dyDescent="0.3">
      <c r="A36" s="12">
        <v>30</v>
      </c>
      <c r="B36" s="14" t="s">
        <v>47</v>
      </c>
      <c r="C36" s="33">
        <f>315437.5-102937.5</f>
        <v>212500</v>
      </c>
      <c r="D36" s="34">
        <v>212500</v>
      </c>
      <c r="E36" s="30">
        <f t="shared" si="0"/>
        <v>0</v>
      </c>
      <c r="F36" s="34">
        <v>212500</v>
      </c>
      <c r="G36" s="30">
        <f t="shared" si="2"/>
        <v>0</v>
      </c>
      <c r="H36" s="29"/>
    </row>
    <row r="37" spans="1:9" ht="53.25" customHeight="1" x14ac:dyDescent="0.3">
      <c r="A37" s="12">
        <v>31</v>
      </c>
      <c r="B37" s="14" t="s">
        <v>19</v>
      </c>
      <c r="C37" s="33">
        <v>568881</v>
      </c>
      <c r="D37" s="33">
        <v>568881</v>
      </c>
      <c r="E37" s="30">
        <f t="shared" si="0"/>
        <v>0</v>
      </c>
      <c r="F37" s="33">
        <v>568881</v>
      </c>
      <c r="G37" s="27">
        <f>D37-F37</f>
        <v>0</v>
      </c>
      <c r="H37" s="29">
        <f t="shared" si="1"/>
        <v>100</v>
      </c>
    </row>
    <row r="38" spans="1:9" ht="40.5" customHeight="1" x14ac:dyDescent="0.3">
      <c r="A38" s="12">
        <v>32</v>
      </c>
      <c r="B38" s="14" t="s">
        <v>31</v>
      </c>
      <c r="C38" s="33">
        <v>134003200</v>
      </c>
      <c r="D38" s="34">
        <v>134003200</v>
      </c>
      <c r="E38" s="30">
        <f t="shared" si="0"/>
        <v>0</v>
      </c>
      <c r="F38" s="33">
        <v>134003200</v>
      </c>
      <c r="G38" s="30">
        <f t="shared" si="2"/>
        <v>0</v>
      </c>
      <c r="H38" s="29">
        <f t="shared" si="1"/>
        <v>100</v>
      </c>
    </row>
    <row r="39" spans="1:9" s="7" customFormat="1" ht="44.25" customHeight="1" x14ac:dyDescent="0.3">
      <c r="A39" s="12">
        <v>33</v>
      </c>
      <c r="B39" s="14" t="s">
        <v>32</v>
      </c>
      <c r="C39" s="33">
        <v>131213600</v>
      </c>
      <c r="D39" s="34">
        <v>131213600</v>
      </c>
      <c r="E39" s="30">
        <f t="shared" si="0"/>
        <v>0</v>
      </c>
      <c r="F39" s="37">
        <v>128808201.56</v>
      </c>
      <c r="G39" s="30">
        <f t="shared" si="2"/>
        <v>2405398.4399999976</v>
      </c>
      <c r="H39" s="29">
        <f t="shared" si="1"/>
        <v>98.166807068779462</v>
      </c>
    </row>
    <row r="40" spans="1:9" ht="54.75" customHeight="1" x14ac:dyDescent="0.3">
      <c r="A40" s="12">
        <v>34</v>
      </c>
      <c r="B40" s="14" t="s">
        <v>38</v>
      </c>
      <c r="C40" s="33">
        <v>1092000</v>
      </c>
      <c r="D40" s="34">
        <v>1092000</v>
      </c>
      <c r="E40" s="30">
        <f t="shared" si="0"/>
        <v>0</v>
      </c>
      <c r="F40" s="34">
        <v>1092000</v>
      </c>
      <c r="G40" s="30">
        <f>D40-F40</f>
        <v>0</v>
      </c>
      <c r="H40" s="29">
        <f t="shared" si="1"/>
        <v>100</v>
      </c>
    </row>
    <row r="41" spans="1:9" s="7" customFormat="1" ht="41.25" customHeight="1" x14ac:dyDescent="0.3">
      <c r="A41" s="12">
        <v>35</v>
      </c>
      <c r="B41" s="14" t="s">
        <v>48</v>
      </c>
      <c r="C41" s="33">
        <v>135000</v>
      </c>
      <c r="D41" s="34">
        <v>135000</v>
      </c>
      <c r="E41" s="30">
        <f t="shared" si="0"/>
        <v>0</v>
      </c>
      <c r="F41" s="34">
        <v>135000</v>
      </c>
      <c r="G41" s="30">
        <f t="shared" si="2"/>
        <v>0</v>
      </c>
      <c r="H41" s="29">
        <f t="shared" si="1"/>
        <v>100</v>
      </c>
    </row>
    <row r="42" spans="1:9" s="7" customFormat="1" ht="43.5" customHeight="1" x14ac:dyDescent="0.3">
      <c r="A42" s="12">
        <v>36</v>
      </c>
      <c r="B42" s="14" t="s">
        <v>49</v>
      </c>
      <c r="C42" s="33">
        <v>82457.100000000006</v>
      </c>
      <c r="D42" s="34">
        <v>82457.100000000006</v>
      </c>
      <c r="E42" s="30">
        <f t="shared" si="0"/>
        <v>0</v>
      </c>
      <c r="F42" s="34">
        <v>82457.100000000006</v>
      </c>
      <c r="G42" s="30">
        <f t="shared" si="2"/>
        <v>0</v>
      </c>
      <c r="H42" s="29">
        <f t="shared" si="1"/>
        <v>100</v>
      </c>
    </row>
    <row r="43" spans="1:9" ht="41.25" customHeight="1" x14ac:dyDescent="0.3">
      <c r="A43" s="12">
        <v>37</v>
      </c>
      <c r="B43" s="14" t="s">
        <v>50</v>
      </c>
      <c r="C43" s="33">
        <v>135000</v>
      </c>
      <c r="D43" s="34">
        <v>135000</v>
      </c>
      <c r="E43" s="30">
        <f t="shared" si="0"/>
        <v>0</v>
      </c>
      <c r="F43" s="34">
        <v>135000</v>
      </c>
      <c r="G43" s="30">
        <f t="shared" si="2"/>
        <v>0</v>
      </c>
      <c r="H43" s="29">
        <f t="shared" si="1"/>
        <v>100</v>
      </c>
    </row>
    <row r="44" spans="1:9" ht="51.75" customHeight="1" x14ac:dyDescent="0.3">
      <c r="A44" s="12">
        <v>38</v>
      </c>
      <c r="B44" s="14" t="s">
        <v>51</v>
      </c>
      <c r="C44" s="33">
        <v>796410</v>
      </c>
      <c r="D44" s="34">
        <v>796410</v>
      </c>
      <c r="E44" s="30">
        <f t="shared" si="0"/>
        <v>0</v>
      </c>
      <c r="F44" s="34">
        <v>796410</v>
      </c>
      <c r="G44" s="30">
        <f t="shared" si="2"/>
        <v>0</v>
      </c>
      <c r="H44" s="29">
        <f t="shared" si="1"/>
        <v>100</v>
      </c>
    </row>
    <row r="45" spans="1:9" s="6" customFormat="1" ht="66" customHeight="1" x14ac:dyDescent="0.3">
      <c r="A45" s="12">
        <v>39</v>
      </c>
      <c r="B45" s="14" t="s">
        <v>52</v>
      </c>
      <c r="C45" s="33">
        <v>736024</v>
      </c>
      <c r="D45" s="34">
        <v>736024</v>
      </c>
      <c r="E45" s="30">
        <f t="shared" si="0"/>
        <v>0</v>
      </c>
      <c r="F45" s="34">
        <v>736024</v>
      </c>
      <c r="G45" s="30">
        <f t="shared" si="2"/>
        <v>0</v>
      </c>
      <c r="H45" s="29">
        <f t="shared" si="1"/>
        <v>100</v>
      </c>
    </row>
    <row r="46" spans="1:9" s="6" customFormat="1" ht="57" customHeight="1" x14ac:dyDescent="0.3">
      <c r="A46" s="12">
        <v>40</v>
      </c>
      <c r="B46" s="15" t="s">
        <v>53</v>
      </c>
      <c r="C46" s="33">
        <v>727716</v>
      </c>
      <c r="D46" s="34">
        <v>727716</v>
      </c>
      <c r="E46" s="30">
        <f t="shared" si="0"/>
        <v>0</v>
      </c>
      <c r="F46" s="34">
        <v>727716</v>
      </c>
      <c r="G46" s="30">
        <f t="shared" si="2"/>
        <v>0</v>
      </c>
      <c r="H46" s="29">
        <f t="shared" si="1"/>
        <v>100</v>
      </c>
    </row>
    <row r="47" spans="1:9" s="6" customFormat="1" ht="57" customHeight="1" x14ac:dyDescent="0.3">
      <c r="A47" s="12">
        <v>41</v>
      </c>
      <c r="B47" s="15" t="s">
        <v>59</v>
      </c>
      <c r="C47" s="33">
        <v>1500000</v>
      </c>
      <c r="D47" s="34">
        <v>1500000</v>
      </c>
      <c r="E47" s="30">
        <f t="shared" si="0"/>
        <v>0</v>
      </c>
      <c r="F47" s="34">
        <v>1500000</v>
      </c>
      <c r="G47" s="30">
        <f t="shared" si="2"/>
        <v>0</v>
      </c>
      <c r="H47" s="29">
        <f t="shared" si="1"/>
        <v>100</v>
      </c>
    </row>
    <row r="48" spans="1:9" s="6" customFormat="1" ht="63" customHeight="1" x14ac:dyDescent="0.3">
      <c r="A48" s="12">
        <v>42</v>
      </c>
      <c r="B48" s="15" t="s">
        <v>60</v>
      </c>
      <c r="C48" s="33">
        <v>1500000</v>
      </c>
      <c r="D48" s="34">
        <v>1500000</v>
      </c>
      <c r="E48" s="30">
        <f t="shared" ref="E48:E49" si="3">C48-D48</f>
        <v>0</v>
      </c>
      <c r="F48" s="34">
        <v>1500000</v>
      </c>
      <c r="G48" s="30">
        <f t="shared" ref="G48:G49" si="4">D48-F48</f>
        <v>0</v>
      </c>
      <c r="H48" s="29">
        <f t="shared" si="1"/>
        <v>100</v>
      </c>
    </row>
    <row r="49" spans="1:9" s="6" customFormat="1" ht="63" customHeight="1" x14ac:dyDescent="0.3">
      <c r="A49" s="12">
        <v>43</v>
      </c>
      <c r="B49" s="15" t="s">
        <v>61</v>
      </c>
      <c r="C49" s="33">
        <v>1444785.75</v>
      </c>
      <c r="D49" s="34">
        <v>1444785.75</v>
      </c>
      <c r="E49" s="30">
        <f t="shared" si="3"/>
        <v>0</v>
      </c>
      <c r="F49" s="34">
        <v>1444785.75</v>
      </c>
      <c r="G49" s="30">
        <f t="shared" si="4"/>
        <v>0</v>
      </c>
      <c r="H49" s="29">
        <f t="shared" si="1"/>
        <v>100</v>
      </c>
    </row>
    <row r="50" spans="1:9" s="6" customFormat="1" ht="57.75" customHeight="1" x14ac:dyDescent="0.3">
      <c r="A50" s="12">
        <v>44</v>
      </c>
      <c r="B50" s="15" t="s">
        <v>62</v>
      </c>
      <c r="C50" s="33">
        <v>1500000</v>
      </c>
      <c r="D50" s="34">
        <v>1500000</v>
      </c>
      <c r="E50" s="30">
        <f t="shared" ref="E50" si="5">C50-D50</f>
        <v>0</v>
      </c>
      <c r="F50" s="34">
        <v>1500000</v>
      </c>
      <c r="G50" s="30">
        <f t="shared" ref="G50" si="6">D50-F50</f>
        <v>0</v>
      </c>
      <c r="H50" s="29">
        <f t="shared" si="1"/>
        <v>100</v>
      </c>
    </row>
    <row r="51" spans="1:9" s="6" customFormat="1" ht="29.25" customHeight="1" x14ac:dyDescent="0.3">
      <c r="A51" s="12">
        <v>45</v>
      </c>
      <c r="B51" s="15" t="s">
        <v>54</v>
      </c>
      <c r="C51" s="33">
        <v>321721.33</v>
      </c>
      <c r="D51" s="34">
        <v>321721.33</v>
      </c>
      <c r="E51" s="30">
        <f t="shared" si="0"/>
        <v>0</v>
      </c>
      <c r="F51" s="34">
        <v>321721.33</v>
      </c>
      <c r="G51" s="30">
        <f t="shared" si="2"/>
        <v>0</v>
      </c>
      <c r="H51" s="29">
        <f t="shared" si="1"/>
        <v>100</v>
      </c>
      <c r="I51" s="8"/>
    </row>
    <row r="52" spans="1:9" s="6" customFormat="1" ht="55.5" customHeight="1" x14ac:dyDescent="0.3">
      <c r="A52" s="12">
        <v>46</v>
      </c>
      <c r="B52" s="15" t="s">
        <v>17</v>
      </c>
      <c r="C52" s="43">
        <v>6435455</v>
      </c>
      <c r="D52" s="42">
        <v>5424314.7000000002</v>
      </c>
      <c r="E52" s="30">
        <f t="shared" si="0"/>
        <v>1011140.2999999998</v>
      </c>
      <c r="F52" s="34">
        <v>5424314.7000000002</v>
      </c>
      <c r="G52" s="30">
        <f t="shared" si="2"/>
        <v>0</v>
      </c>
      <c r="H52" s="29">
        <f t="shared" si="1"/>
        <v>100</v>
      </c>
    </row>
    <row r="53" spans="1:9" s="6" customFormat="1" ht="39.6" x14ac:dyDescent="0.3">
      <c r="A53" s="12">
        <v>47</v>
      </c>
      <c r="B53" s="15" t="s">
        <v>55</v>
      </c>
      <c r="C53" s="33">
        <v>50381336</v>
      </c>
      <c r="D53" s="34">
        <f>11704588+38676748</f>
        <v>50381336</v>
      </c>
      <c r="E53" s="30">
        <f t="shared" si="0"/>
        <v>0</v>
      </c>
      <c r="F53" s="34">
        <v>50381336</v>
      </c>
      <c r="G53" s="30">
        <f t="shared" si="2"/>
        <v>0</v>
      </c>
      <c r="H53" s="29">
        <f t="shared" si="1"/>
        <v>100</v>
      </c>
    </row>
    <row r="54" spans="1:9" s="6" customFormat="1" ht="45" customHeight="1" x14ac:dyDescent="0.3">
      <c r="A54" s="12">
        <v>48</v>
      </c>
      <c r="B54" s="15" t="s">
        <v>56</v>
      </c>
      <c r="C54" s="43">
        <v>80763</v>
      </c>
      <c r="D54" s="42">
        <v>54141</v>
      </c>
      <c r="E54" s="30">
        <f t="shared" si="0"/>
        <v>26622</v>
      </c>
      <c r="F54" s="33">
        <v>54141</v>
      </c>
      <c r="G54" s="30">
        <f t="shared" si="2"/>
        <v>0</v>
      </c>
      <c r="H54" s="29">
        <f t="shared" si="1"/>
        <v>100</v>
      </c>
    </row>
    <row r="55" spans="1:9" s="6" customFormat="1" ht="48" customHeight="1" x14ac:dyDescent="0.3">
      <c r="A55" s="12">
        <v>49</v>
      </c>
      <c r="B55" s="15" t="s">
        <v>37</v>
      </c>
      <c r="C55" s="33">
        <v>2199850200</v>
      </c>
      <c r="D55" s="34">
        <v>2155839500</v>
      </c>
      <c r="E55" s="30">
        <f t="shared" si="0"/>
        <v>44010700</v>
      </c>
      <c r="F55" s="34">
        <v>2155839500</v>
      </c>
      <c r="G55" s="30">
        <f t="shared" si="2"/>
        <v>0</v>
      </c>
      <c r="H55" s="29">
        <f t="shared" si="1"/>
        <v>100</v>
      </c>
    </row>
    <row r="56" spans="1:9" s="6" customFormat="1" ht="54" customHeight="1" x14ac:dyDescent="0.3">
      <c r="A56" s="12">
        <v>50</v>
      </c>
      <c r="B56" s="15" t="s">
        <v>39</v>
      </c>
      <c r="C56" s="33">
        <v>3516300</v>
      </c>
      <c r="D56" s="34">
        <v>3223187</v>
      </c>
      <c r="E56" s="30">
        <f t="shared" si="0"/>
        <v>293113</v>
      </c>
      <c r="F56" s="34">
        <v>3223187</v>
      </c>
      <c r="G56" s="30">
        <f t="shared" si="2"/>
        <v>0</v>
      </c>
      <c r="H56" s="29">
        <f t="shared" si="1"/>
        <v>100</v>
      </c>
    </row>
    <row r="57" spans="1:9" s="6" customFormat="1" ht="58.5" customHeight="1" x14ac:dyDescent="0.3">
      <c r="A57" s="12">
        <v>51</v>
      </c>
      <c r="B57" s="15" t="s">
        <v>28</v>
      </c>
      <c r="C57" s="33">
        <v>10334372</v>
      </c>
      <c r="D57" s="34">
        <v>9473133</v>
      </c>
      <c r="E57" s="30">
        <f t="shared" si="0"/>
        <v>861239</v>
      </c>
      <c r="F57" s="33">
        <v>9473133</v>
      </c>
      <c r="G57" s="30">
        <f>D57-F57</f>
        <v>0</v>
      </c>
      <c r="H57" s="29">
        <f t="shared" si="1"/>
        <v>100</v>
      </c>
    </row>
    <row r="58" spans="1:9" s="6" customFormat="1" ht="77.25" customHeight="1" x14ac:dyDescent="0.3">
      <c r="A58" s="12">
        <v>52</v>
      </c>
      <c r="B58" s="15" t="s">
        <v>57</v>
      </c>
      <c r="C58" s="33">
        <v>144348700</v>
      </c>
      <c r="D58" s="34">
        <v>132249354</v>
      </c>
      <c r="E58" s="30">
        <f t="shared" si="0"/>
        <v>12099346</v>
      </c>
      <c r="F58" s="33">
        <v>132249354</v>
      </c>
      <c r="G58" s="30">
        <f t="shared" si="2"/>
        <v>0</v>
      </c>
      <c r="H58" s="29">
        <f t="shared" si="1"/>
        <v>100</v>
      </c>
    </row>
    <row r="59" spans="1:9" s="6" customFormat="1" ht="37.5" customHeight="1" x14ac:dyDescent="0.3">
      <c r="A59" s="12">
        <v>53</v>
      </c>
      <c r="B59" s="15" t="s">
        <v>63</v>
      </c>
      <c r="C59" s="33">
        <v>2815651.08</v>
      </c>
      <c r="D59" s="34">
        <v>2815651.08</v>
      </c>
      <c r="E59" s="30">
        <f t="shared" si="0"/>
        <v>0</v>
      </c>
      <c r="F59" s="33">
        <v>2815651.08</v>
      </c>
      <c r="G59" s="30">
        <f t="shared" si="2"/>
        <v>0</v>
      </c>
      <c r="H59" s="29">
        <f t="shared" si="1"/>
        <v>100</v>
      </c>
    </row>
    <row r="60" spans="1:9" s="6" customFormat="1" ht="52.5" customHeight="1" x14ac:dyDescent="0.3">
      <c r="A60" s="12">
        <v>54</v>
      </c>
      <c r="B60" s="15" t="s">
        <v>64</v>
      </c>
      <c r="C60" s="33">
        <v>733142</v>
      </c>
      <c r="D60" s="34">
        <v>733142</v>
      </c>
      <c r="E60" s="30">
        <f t="shared" si="0"/>
        <v>0</v>
      </c>
      <c r="F60" s="33">
        <v>733142</v>
      </c>
      <c r="G60" s="30">
        <f t="shared" si="2"/>
        <v>0</v>
      </c>
      <c r="H60" s="29">
        <f t="shared" si="1"/>
        <v>100</v>
      </c>
    </row>
    <row r="61" spans="1:9" s="6" customFormat="1" ht="114.75" customHeight="1" x14ac:dyDescent="0.3">
      <c r="A61" s="12">
        <v>55</v>
      </c>
      <c r="B61" s="15" t="s">
        <v>65</v>
      </c>
      <c r="C61" s="33">
        <v>4317916.07</v>
      </c>
      <c r="D61" s="33">
        <v>4317916.07</v>
      </c>
      <c r="E61" s="30">
        <f t="shared" si="0"/>
        <v>0</v>
      </c>
      <c r="F61" s="33">
        <v>4317916.07</v>
      </c>
      <c r="G61" s="30">
        <f t="shared" si="2"/>
        <v>0</v>
      </c>
      <c r="H61" s="29">
        <f t="shared" si="1"/>
        <v>100</v>
      </c>
    </row>
    <row r="62" spans="1:9" s="6" customFormat="1" ht="95.4" customHeight="1" x14ac:dyDescent="0.3">
      <c r="A62" s="12">
        <v>56</v>
      </c>
      <c r="B62" s="15" t="s">
        <v>66</v>
      </c>
      <c r="C62" s="33">
        <v>5000000</v>
      </c>
      <c r="D62" s="34">
        <v>5000000</v>
      </c>
      <c r="E62" s="30">
        <f t="shared" si="0"/>
        <v>0</v>
      </c>
      <c r="F62" s="33">
        <v>5000000</v>
      </c>
      <c r="G62" s="30">
        <f t="shared" si="2"/>
        <v>0</v>
      </c>
      <c r="H62" s="29">
        <f t="shared" si="1"/>
        <v>100</v>
      </c>
    </row>
    <row r="63" spans="1:9" s="6" customFormat="1" ht="74.25" customHeight="1" x14ac:dyDescent="0.3">
      <c r="A63" s="12">
        <v>57</v>
      </c>
      <c r="B63" s="15" t="s">
        <v>67</v>
      </c>
      <c r="C63" s="33">
        <v>2500000</v>
      </c>
      <c r="D63" s="34">
        <v>2500000</v>
      </c>
      <c r="E63" s="30">
        <f t="shared" si="0"/>
        <v>0</v>
      </c>
      <c r="F63" s="33">
        <v>2500000</v>
      </c>
      <c r="G63" s="30">
        <f t="shared" si="2"/>
        <v>0</v>
      </c>
      <c r="H63" s="29"/>
    </row>
    <row r="64" spans="1:9" s="6" customFormat="1" ht="115.5" customHeight="1" x14ac:dyDescent="0.3">
      <c r="A64" s="12">
        <v>58</v>
      </c>
      <c r="B64" s="15" t="s">
        <v>68</v>
      </c>
      <c r="C64" s="33">
        <v>400000</v>
      </c>
      <c r="D64" s="34">
        <v>400000</v>
      </c>
      <c r="E64" s="30">
        <f t="shared" si="0"/>
        <v>0</v>
      </c>
      <c r="F64" s="33">
        <v>400000</v>
      </c>
      <c r="G64" s="30">
        <f t="shared" si="2"/>
        <v>0</v>
      </c>
      <c r="H64" s="29">
        <f t="shared" si="1"/>
        <v>100</v>
      </c>
    </row>
    <row r="65" spans="1:8" s="6" customFormat="1" ht="42" customHeight="1" x14ac:dyDescent="0.3">
      <c r="A65" s="12">
        <v>59</v>
      </c>
      <c r="B65" s="15" t="s">
        <v>69</v>
      </c>
      <c r="C65" s="33">
        <v>798750</v>
      </c>
      <c r="D65" s="34">
        <v>798750</v>
      </c>
      <c r="E65" s="30">
        <f t="shared" si="0"/>
        <v>0</v>
      </c>
      <c r="F65" s="33">
        <v>798750</v>
      </c>
      <c r="G65" s="30">
        <f t="shared" si="2"/>
        <v>0</v>
      </c>
      <c r="H65" s="29">
        <f t="shared" si="1"/>
        <v>100</v>
      </c>
    </row>
    <row r="66" spans="1:8" s="6" customFormat="1" ht="55.5" customHeight="1" x14ac:dyDescent="0.3">
      <c r="A66" s="12">
        <v>60</v>
      </c>
      <c r="B66" s="15" t="s">
        <v>70</v>
      </c>
      <c r="C66" s="33">
        <v>2100000</v>
      </c>
      <c r="D66" s="34">
        <v>2100000</v>
      </c>
      <c r="E66" s="30">
        <f t="shared" si="0"/>
        <v>0</v>
      </c>
      <c r="F66" s="33">
        <v>2100000</v>
      </c>
      <c r="G66" s="30">
        <f t="shared" si="2"/>
        <v>0</v>
      </c>
      <c r="H66" s="29">
        <f t="shared" si="1"/>
        <v>100</v>
      </c>
    </row>
    <row r="67" spans="1:8" s="6" customFormat="1" ht="31.5" customHeight="1" x14ac:dyDescent="0.3">
      <c r="A67" s="12">
        <v>61</v>
      </c>
      <c r="B67" s="15" t="s">
        <v>71</v>
      </c>
      <c r="C67" s="33">
        <v>221138.21</v>
      </c>
      <c r="D67" s="34">
        <v>221138.21</v>
      </c>
      <c r="E67" s="30">
        <f t="shared" si="0"/>
        <v>0</v>
      </c>
      <c r="F67" s="33">
        <v>221138.21</v>
      </c>
      <c r="G67" s="30">
        <f t="shared" si="2"/>
        <v>0</v>
      </c>
      <c r="H67" s="29">
        <f t="shared" si="1"/>
        <v>100</v>
      </c>
    </row>
    <row r="68" spans="1:8" s="6" customFormat="1" ht="31.5" customHeight="1" x14ac:dyDescent="0.3">
      <c r="A68" s="12">
        <v>62</v>
      </c>
      <c r="B68" s="15" t="s">
        <v>72</v>
      </c>
      <c r="C68" s="33">
        <v>1000000</v>
      </c>
      <c r="D68" s="34">
        <v>1000000</v>
      </c>
      <c r="E68" s="30">
        <f t="shared" si="0"/>
        <v>0</v>
      </c>
      <c r="F68" s="34">
        <v>1000000</v>
      </c>
      <c r="G68" s="30">
        <f t="shared" si="2"/>
        <v>0</v>
      </c>
      <c r="H68" s="29">
        <f t="shared" si="1"/>
        <v>100</v>
      </c>
    </row>
    <row r="69" spans="1:8" s="6" customFormat="1" ht="18.75" customHeight="1" x14ac:dyDescent="0.3">
      <c r="A69" s="12">
        <v>63</v>
      </c>
      <c r="B69" s="15" t="s">
        <v>73</v>
      </c>
      <c r="C69" s="33">
        <v>751903</v>
      </c>
      <c r="D69" s="34">
        <v>751903</v>
      </c>
      <c r="E69" s="30">
        <f t="shared" si="0"/>
        <v>0</v>
      </c>
      <c r="F69" s="34">
        <v>751903</v>
      </c>
      <c r="G69" s="30">
        <f t="shared" si="2"/>
        <v>0</v>
      </c>
      <c r="H69" s="29">
        <f t="shared" si="1"/>
        <v>100</v>
      </c>
    </row>
    <row r="70" spans="1:8" s="6" customFormat="1" ht="29.4" customHeight="1" x14ac:dyDescent="0.3">
      <c r="A70" s="12">
        <v>64</v>
      </c>
      <c r="B70" s="15" t="s">
        <v>74</v>
      </c>
      <c r="C70" s="33">
        <v>70000000</v>
      </c>
      <c r="D70" s="34">
        <v>70000000</v>
      </c>
      <c r="E70" s="30">
        <f t="shared" si="0"/>
        <v>0</v>
      </c>
      <c r="F70" s="34">
        <v>70000000</v>
      </c>
      <c r="G70" s="30">
        <f t="shared" si="2"/>
        <v>0</v>
      </c>
      <c r="H70" s="29"/>
    </row>
    <row r="71" spans="1:8" ht="21" customHeight="1" x14ac:dyDescent="0.3">
      <c r="A71" s="17"/>
      <c r="B71" s="18" t="s">
        <v>23</v>
      </c>
      <c r="C71" s="31">
        <f>SUM(C7:C70)</f>
        <v>3249629276.9000001</v>
      </c>
      <c r="D71" s="31">
        <f>SUM(D7:D70)</f>
        <v>3140178770.1200004</v>
      </c>
      <c r="E71" s="31">
        <f>SUM(E7:E70)</f>
        <v>109450506.78000002</v>
      </c>
      <c r="F71" s="31">
        <f>SUM(F7:F70)</f>
        <v>3135237898.9000001</v>
      </c>
      <c r="G71" s="31">
        <f>SUM(G7:G70)</f>
        <v>4940871.2199999969</v>
      </c>
      <c r="H71" s="32">
        <f>F71*100/D71</f>
        <v>99.842656371445642</v>
      </c>
    </row>
    <row r="72" spans="1:8" x14ac:dyDescent="0.3">
      <c r="C72" s="19"/>
      <c r="D72" s="19"/>
      <c r="E72" s="19"/>
      <c r="F72" s="19"/>
    </row>
    <row r="73" spans="1:8" x14ac:dyDescent="0.3">
      <c r="C73" s="19"/>
      <c r="D73" s="19"/>
      <c r="F73" s="22"/>
    </row>
    <row r="74" spans="1:8" x14ac:dyDescent="0.3">
      <c r="C74" s="19"/>
      <c r="D74" s="19"/>
      <c r="E74" s="19"/>
      <c r="F74" s="19"/>
    </row>
    <row r="75" spans="1:8" x14ac:dyDescent="0.3">
      <c r="C75" s="19"/>
      <c r="D75" s="19"/>
    </row>
  </sheetData>
  <autoFilter ref="A6:H73">
    <sortState ref="A41:H41">
      <sortCondition ref="B6:B73"/>
    </sortState>
  </autoFilter>
  <mergeCells count="1">
    <mergeCell ref="A3:H3"/>
  </mergeCells>
  <pageMargins left="0.70866141732283472" right="0.70866141732283472" top="0.59055118110236227" bottom="0.39370078740157483" header="0" footer="0"/>
  <pageSetup paperSize="9" scale="57" fitToHeight="0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1.2021&lt;/string&gt;&#10;  &lt;/DateInfo&gt;&#10;  &lt;Code&gt;MAKET_GENERATOR&lt;/Code&gt;&#10;  &lt;ObjectCode&gt;MAKET_GENERATOR&lt;/ObjectCode&gt;&#10;  &lt;DocName&gt;МБТ план_факт&lt;/DocName&gt;&#10;  &lt;VariantName&gt;МБТ план/факт&lt;/VariantName&gt;&#10;  &lt;VariantLink&gt;6834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837B77E-E7BC-4398-B8BA-0F81D1DE34D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МБТ</vt:lpstr>
      <vt:lpstr>МБТ!Print_Titles</vt:lpstr>
      <vt:lpstr>МБТ!Заголовки_для_печати</vt:lpstr>
      <vt:lpstr>МБТ!Область_печати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belokurova</dc:creator>
  <cp:lastModifiedBy>Sokolova</cp:lastModifiedBy>
  <cp:revision>3</cp:revision>
  <cp:lastPrinted>2025-08-12T12:00:10Z</cp:lastPrinted>
  <dcterms:created xsi:type="dcterms:W3CDTF">2021-02-09T13:44:56Z</dcterms:created>
  <dcterms:modified xsi:type="dcterms:W3CDTF">2025-12-16T11:48:49Z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план_факт(8).xlsx</vt:lpwstr>
  </property>
  <property fmtid="{D5CDD505-2E9C-101B-9397-08002B2CF9AE}" pid="3" name="Название отчета">
    <vt:lpwstr>МБТ план_факт(8).xlsx</vt:lpwstr>
  </property>
  <property fmtid="{D5CDD505-2E9C-101B-9397-08002B2CF9AE}" pid="4" name="Версия клиента">
    <vt:lpwstr>20.2.13.12302 (.NET 4.0)</vt:lpwstr>
  </property>
  <property fmtid="{D5CDD505-2E9C-101B-9397-08002B2CF9AE}" pid="5" name="Версия базы">
    <vt:lpwstr>20.2.2923.798017625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komi_2021</vt:lpwstr>
  </property>
  <property fmtid="{D5CDD505-2E9C-101B-9397-08002B2CF9AE}" pid="9" name="Пользователь">
    <vt:lpwstr>02-фу-белокурова-тг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