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" windowHeight="1005" activeTab="0"/>
  </bookViews>
  <sheets>
    <sheet name="2022" sheetId="1" r:id="rId1"/>
  </sheets>
  <definedNames>
    <definedName name="_xlnm.Print_Titles" localSheetId="0">'2022'!$7:$8</definedName>
    <definedName name="_xlnm.Print_Area" localSheetId="0">'2022'!$A$1:$J$80</definedName>
  </definedNames>
  <calcPr fullCalcOnLoad="1"/>
</workbook>
</file>

<file path=xl/sharedStrings.xml><?xml version="1.0" encoding="utf-8"?>
<sst xmlns="http://schemas.openxmlformats.org/spreadsheetml/2006/main" count="180" uniqueCount="177">
  <si>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</si>
  <si>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</si>
  <si>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</si>
  <si>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</si>
  <si>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</si>
  <si>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</si>
  <si>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</si>
  <si>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</si>
  <si>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</si>
  <si>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</si>
  <si>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</si>
  <si>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</si>
  <si>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</si>
  <si>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</si>
  <si>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</si>
  <si>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</si>
  <si>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</si>
  <si>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</si>
  <si>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</si>
  <si>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</si>
  <si>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</si>
  <si>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</si>
  <si>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</si>
  <si>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</si>
  <si>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</si>
  <si>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</si>
  <si>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</si>
  <si>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</si>
  <si>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</si>
  <si>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</si>
  <si>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</si>
  <si>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</si>
  <si>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</si>
  <si>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</si>
  <si>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</si>
  <si>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</si>
  <si>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</si>
  <si>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</si>
  <si>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</si>
  <si>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</si>
  <si>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</si>
  <si>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</si>
  <si>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</si>
  <si>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</si>
  <si>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</si>
  <si>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</si>
  <si>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</si>
  <si>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</si>
  <si>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</si>
  <si>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</si>
  <si>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</si>
  <si>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</si>
  <si>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</si>
  <si>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</si>
  <si>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</si>
  <si>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</si>
  <si>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</si>
  <si>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</si>
  <si>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</si>
  <si>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</si>
  <si>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</si>
  <si>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</si>
  <si>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</si>
  <si>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</si>
  <si>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</si>
  <si>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</si>
  <si>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</si>
  <si>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</si>
  <si>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</si>
  <si>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</si>
  <si>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</si>
  <si>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</si>
  <si>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</si>
  <si>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</si>
  <si>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</si>
  <si>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</si>
  <si>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</si>
  <si>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</si>
  <si>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</si>
  <si>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</si>
  <si>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</si>
  <si>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</si>
  <si>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</si>
  <si>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</si>
  <si>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</si>
  <si>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</si>
  <si>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</si>
  <si>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</si>
  <si>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городских округов на поддержку отрасли культуры</t>
  </si>
  <si>
    <t>00020225519040000150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</si>
  <si>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</si>
  <si>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</si>
  <si>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</si>
  <si>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</si>
  <si>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Субвенции бюджетам бюджетной системы Российской Федерации</t>
  </si>
  <si>
    <t>00020230000000000150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</si>
  <si>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</si>
  <si>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</si>
  <si>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</si>
  <si>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</si>
  <si>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</si>
  <si>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</si>
  <si>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</si>
  <si>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</si>
  <si>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</si>
  <si>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</si>
  <si>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</si>
  <si>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</si>
  <si>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Иные межбюджетные трансферты</t>
  </si>
  <si>
    <t>00020240000000000150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</si>
  <si>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</si>
  <si>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</si>
  <si>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</si>
  <si>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</si>
  <si>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</si>
  <si>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</si>
  <si>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</si>
  <si>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</si>
  <si>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</si>
  <si>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</si>
  <si>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</si>
  <si>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</si>
  <si>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Наименование показателя</t>
  </si>
  <si>
    <t>1</t>
  </si>
  <si>
    <t>2</t>
  </si>
  <si>
    <t>4</t>
  </si>
  <si>
    <t>5</t>
  </si>
  <si>
    <t>6</t>
  </si>
  <si>
    <t>Код дохода по бюджетной классификации</t>
  </si>
  <si>
    <t>ЗАДОЛЖЕННОСТЬ И ПЕРЕРАСЧЕТЫ ПО ОТМЕНЕННЫМ НАЛОГАМ, СБОРАМ И ИНЫМ ОБЯЗАТЕЛЬНЫМ ПЛАТЕЖАМ</t>
  </si>
  <si>
    <t>00010900000000000000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</si>
  <si>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</si>
  <si>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</si>
  <si>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Первоначальный план</t>
  </si>
  <si>
    <t>Уточненный план</t>
  </si>
  <si>
    <t>Фактическое поступление</t>
  </si>
  <si>
    <t>7</t>
  </si>
  <si>
    <t>8</t>
  </si>
  <si>
    <t>9</t>
  </si>
  <si>
    <t>10</t>
  </si>
  <si>
    <t>% выполнения первоначального плана</t>
  </si>
  <si>
    <t>% выполнения уточненного плана</t>
  </si>
  <si>
    <t>Причины отклонения от первоначально утвержденных значений на 5% и более процентов</t>
  </si>
  <si>
    <t xml:space="preserve">Увеличение поступлений связан с ростом среднемесячной заработной платы и перечисление досрочной заработной платы за декабрь месяц. </t>
  </si>
  <si>
    <t xml:space="preserve">Поступление по исполнительным листам (в том числе 19 874 721 рубль 68 копеек поступило по исполнительным листам от ООО «Евро Альянс», задолженность по которым подлежала списанию). </t>
  </si>
  <si>
    <t>Рост поступлений сложился в результате погашения задолженности предыдущих периодов.</t>
  </si>
  <si>
    <t xml:space="preserve">Рост поступлений связан с заключением в декабре 2021 года нового Соглашения об установлении сервитута, размер платы по которому за год составляет 1 361 933 рубля 06 копеек. </t>
  </si>
  <si>
    <t xml:space="preserve">Увеличение поступлений наблюдается в связи с увеличением количества заявлений от юридических и физических лиц на приобретение права на заключение договоров аренды. </t>
  </si>
  <si>
    <t>Рост поступлений связан с тем, что в феврале 2022 года от ООО «ЛУКОЙЛ-Коми» поступила оплата задолженности по платежам за размещение отходов производства и потребления за 2017 год (55 071 551,74 руб.) и пени (21 118 483,89 руб.) на основании решения Арбитражного суда Республики Коми от 28.12.2021 по делу А29-15662/2020. Также рост обусловлен поступлением денежных средств по ГАДБ – Межрегиональное управление Росприроднадзор по Республике Коми и Ненецкому автономному округу в объеме 96 701 128 рублей 94 копейки в связи с уточнением кода ОКТМО (между МОГО «Усинск» и МОГО «Ухта») по поступлениям прошлых лет</t>
  </si>
  <si>
    <t xml:space="preserve">Основными причинами роста поступления УСН являются: 
- постановка на налоговый учет новых налогоплательщиков; 
- погашение задолженности за 2021 год; 
- рост выручки хозяйствующих субъектов. Наибольший рост поступлений произошел по налогоплательщикам, осуществляющим торгово-закупочную деятельность и деятельность ресторанов и услуг по доставке продуктов питания. 
</t>
  </si>
  <si>
    <t>Снижение поступлений обусловлено снижением налогооблагаемой базы вследствие роста убытков.</t>
  </si>
  <si>
    <t xml:space="preserve">Перевыполнение плановых показателей связано со сложностью прогнозирования, так как продажа земельных участков имеет заявительный характер. </t>
  </si>
  <si>
    <t>Рост поступлений относительно утвержденного бюджета связан со своевременной оплатой налогов физическими лицами по сравнению со сформированным ранее прогнозом.</t>
  </si>
  <si>
    <r>
      <t xml:space="preserve">Сведения о фактических поступлениях доходов по видам доходов в сравнении с первоначально утвержденными значениями и с уточненными значениями с учетов внесенных изменений за </t>
    </r>
    <r>
      <rPr>
        <b/>
        <sz val="12"/>
        <rFont val="Times New Roman"/>
        <family val="1"/>
      </rPr>
      <t>4 квартал 2022 года</t>
    </r>
  </si>
  <si>
    <t>Отклонение от первоначального плана (гр.5 - гр.3)</t>
  </si>
  <si>
    <t>Отклонение от уточненного плана             (гр. 5 - гр.4)</t>
  </si>
  <si>
    <t>Увеличен объем межбюджетных трансфертов из республиканского бюджета Республики Коми</t>
  </si>
  <si>
    <t>Уменьшен объем межбюджетных трансфертов из республиканского бюджета Республики Коми</t>
  </si>
  <si>
    <t>Дополнительно выделены средства из республиканского бюджета Республики Коми</t>
  </si>
  <si>
    <t>ВСЕГО:</t>
  </si>
  <si>
    <t>Перевыполнение плановых показателей связано со сложностью прогнозирования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</si>
  <si>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</si>
  <si>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</si>
  <si>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</si>
  <si>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</si>
  <si>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</si>
  <si>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</si>
  <si>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</si>
  <si>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</si>
  <si>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Прочие субсидии бюджетам городских округов</t>
  </si>
  <si>
    <t>00020229999040000150</t>
  </si>
  <si>
    <t>Прочие субвенции бюджетам городских округов</t>
  </si>
  <si>
    <t>00020239999040000150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</si>
  <si>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</si>
  <si>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</si>
  <si>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 в бюджеты городских округов</t>
  </si>
  <si>
    <t>00020704000040000150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</si>
</sst>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##\ ###\ ###\ ###\ ##0.00"/>
    <numFmt numFmtId="167" formatCode="[$-FC19]d\ mmmm\ yyyy\ &quot;г.&quot;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9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4" fontId="50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wrapText="1"/>
    </xf>
    <xf numFmtId="4" fontId="51" fillId="33" borderId="12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/>
    </xf>
    <xf numFmtId="3" fontId="4" fillId="33" borderId="11" xfId="57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right" wrapText="1"/>
    </xf>
    <xf numFmtId="4" fontId="52" fillId="33" borderId="12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11" xfId="57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/>
    </xf>
    <xf numFmtId="0" fontId="53" fillId="0" borderId="0" xfId="0" applyFont="1" applyAlignment="1">
      <alignment horizontal="left" vertical="center"/>
    </xf>
    <xf numFmtId="4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/>
    </xf>
    <xf numFmtId="3" fontId="4" fillId="33" borderId="17" xfId="57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tabSelected="1" view="pageBreakPreview" zoomScale="90" zoomScaleSheetLayoutView="90" zoomScalePageLayoutView="0" workbookViewId="0" topLeftCell="A25">
      <selection activeCell="G88" sqref="G88"/>
    </sheetView>
  </sheetViews>
  <sheetFormatPr defaultColWidth="9.140625" defaultRowHeight="15"/>
  <cols>
    <col min="1" max="1" width="25.57421875" style="1" customWidth="1"/>
    <col min="2" max="2" width="47.7109375" style="22" customWidth="1"/>
    <col min="3" max="3" width="23.7109375" style="16" customWidth="1"/>
    <col min="4" max="4" width="19.28125" style="1" customWidth="1"/>
    <col min="5" max="5" width="22.7109375" style="1" customWidth="1"/>
    <col min="6" max="9" width="22.28125" style="1" customWidth="1"/>
    <col min="10" max="10" width="61.57421875" style="1" customWidth="1"/>
    <col min="11" max="16384" width="9.140625" style="1" customWidth="1"/>
  </cols>
  <sheetData>
    <row r="1" spans="3:27" ht="13.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10" ht="15" customHeight="1">
      <c r="B2" s="49" t="s">
        <v>153</v>
      </c>
      <c r="C2" s="49"/>
      <c r="D2" s="49"/>
      <c r="E2" s="49"/>
      <c r="F2" s="49"/>
      <c r="G2" s="49"/>
      <c r="H2" s="49"/>
      <c r="I2" s="49"/>
      <c r="J2" s="19"/>
    </row>
    <row r="3" spans="2:27" ht="15" customHeight="1">
      <c r="B3" s="49"/>
      <c r="C3" s="49"/>
      <c r="D3" s="49"/>
      <c r="E3" s="49"/>
      <c r="F3" s="49"/>
      <c r="G3" s="49"/>
      <c r="H3" s="49"/>
      <c r="I3" s="49"/>
      <c r="J3" s="1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10" ht="13.5">
      <c r="B4" s="49"/>
      <c r="C4" s="49"/>
      <c r="D4" s="49"/>
      <c r="E4" s="49"/>
      <c r="F4" s="49"/>
      <c r="G4" s="49"/>
      <c r="H4" s="49"/>
      <c r="I4" s="49"/>
      <c r="J4" s="19"/>
    </row>
    <row r="5" spans="2:27" ht="13.5">
      <c r="B5" s="2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4" ht="13.5">
      <c r="C6" s="6"/>
      <c r="D6" s="5"/>
    </row>
    <row r="7" spans="1:10" ht="40.5">
      <c r="A7" s="7" t="s">
        <v>128</v>
      </c>
      <c r="B7" s="24" t="s">
        <v>122</v>
      </c>
      <c r="C7" s="8" t="s">
        <v>133</v>
      </c>
      <c r="D7" s="7" t="s">
        <v>134</v>
      </c>
      <c r="E7" s="7" t="s">
        <v>135</v>
      </c>
      <c r="F7" s="7" t="s">
        <v>154</v>
      </c>
      <c r="G7" s="7" t="s">
        <v>140</v>
      </c>
      <c r="H7" s="7" t="s">
        <v>155</v>
      </c>
      <c r="I7" s="7" t="s">
        <v>141</v>
      </c>
      <c r="J7" s="7" t="s">
        <v>142</v>
      </c>
    </row>
    <row r="8" spans="1:10" ht="13.5">
      <c r="A8" s="7" t="s">
        <v>123</v>
      </c>
      <c r="B8" s="24" t="s">
        <v>124</v>
      </c>
      <c r="C8" s="7">
        <v>3</v>
      </c>
      <c r="D8" s="7" t="s">
        <v>125</v>
      </c>
      <c r="E8" s="7" t="s">
        <v>126</v>
      </c>
      <c r="F8" s="7" t="s">
        <v>127</v>
      </c>
      <c r="G8" s="7" t="s">
        <v>136</v>
      </c>
      <c r="H8" s="7" t="s">
        <v>137</v>
      </c>
      <c r="I8" s="7" t="s">
        <v>138</v>
      </c>
      <c r="J8" s="7" t="s">
        <v>139</v>
      </c>
    </row>
    <row r="9" spans="1:10" ht="13.5">
      <c r="A9" s="20" t="s">
        <v>1</v>
      </c>
      <c r="B9" s="25" t="s">
        <v>0</v>
      </c>
      <c r="C9" s="9">
        <f>C10+C12+C14+C21+C26+C27+C28+C37+C38+C39+C42+C43</f>
        <v>1344827803</v>
      </c>
      <c r="D9" s="9">
        <f>D10+D12+D14+D21+D26+D27+D28+D37+D38+D39+D42+D43</f>
        <v>1524675768.1499999</v>
      </c>
      <c r="E9" s="9">
        <f>E10+E12+E14+E21+E26+E27+E28+E37+E38+E39+E42+E43</f>
        <v>1636340771.8499997</v>
      </c>
      <c r="F9" s="11">
        <f>E9-C9</f>
        <v>291512968.84999967</v>
      </c>
      <c r="G9" s="17">
        <f>(E9/C9)*100</f>
        <v>121.67660188164623</v>
      </c>
      <c r="H9" s="11">
        <f>E9-D9</f>
        <v>111665003.69999981</v>
      </c>
      <c r="I9" s="13">
        <f>(E9/D9)*100</f>
        <v>107.32385245654498</v>
      </c>
      <c r="J9" s="11"/>
    </row>
    <row r="10" spans="1:10" ht="31.5" customHeight="1">
      <c r="A10" s="20" t="s">
        <v>3</v>
      </c>
      <c r="B10" s="25" t="s">
        <v>2</v>
      </c>
      <c r="C10" s="9">
        <f>C11</f>
        <v>916691000</v>
      </c>
      <c r="D10" s="9">
        <f>D11</f>
        <v>936818000</v>
      </c>
      <c r="E10" s="9">
        <f>E11</f>
        <v>980683591.97</v>
      </c>
      <c r="F10" s="11">
        <f aca="true" t="shared" si="0" ref="F10:F60">E10-C10</f>
        <v>63992591.97000003</v>
      </c>
      <c r="G10" s="17">
        <f aca="true" t="shared" si="1" ref="G10:G72">(E10/C10)*100</f>
        <v>106.98082472392552</v>
      </c>
      <c r="H10" s="11">
        <f aca="true" t="shared" si="2" ref="H10:H60">E10-D10</f>
        <v>43865591.97000003</v>
      </c>
      <c r="I10" s="13">
        <f aca="true" t="shared" si="3" ref="I10:I60">(E10/D10)*100</f>
        <v>104.68240276873418</v>
      </c>
      <c r="J10" s="43" t="s">
        <v>143</v>
      </c>
    </row>
    <row r="11" spans="1:10" ht="29.25" customHeight="1">
      <c r="A11" s="21" t="s">
        <v>5</v>
      </c>
      <c r="B11" s="26" t="s">
        <v>4</v>
      </c>
      <c r="C11" s="14">
        <v>916691000</v>
      </c>
      <c r="D11" s="15">
        <v>936818000</v>
      </c>
      <c r="E11" s="15">
        <v>980683591.97</v>
      </c>
      <c r="F11" s="11">
        <f t="shared" si="0"/>
        <v>63992591.97000003</v>
      </c>
      <c r="G11" s="17">
        <f t="shared" si="1"/>
        <v>106.98082472392552</v>
      </c>
      <c r="H11" s="11">
        <f t="shared" si="2"/>
        <v>43865591.97000003</v>
      </c>
      <c r="I11" s="13">
        <f t="shared" si="3"/>
        <v>104.68240276873418</v>
      </c>
      <c r="J11" s="44"/>
    </row>
    <row r="12" spans="1:10" ht="40.5">
      <c r="A12" s="20" t="s">
        <v>7</v>
      </c>
      <c r="B12" s="25" t="s">
        <v>6</v>
      </c>
      <c r="C12" s="9">
        <f>C13</f>
        <v>11343030</v>
      </c>
      <c r="D12" s="9">
        <f>D13</f>
        <v>11343030</v>
      </c>
      <c r="E12" s="9">
        <f>E13</f>
        <v>13089160.02</v>
      </c>
      <c r="F12" s="11">
        <f t="shared" si="0"/>
        <v>1746130.0199999996</v>
      </c>
      <c r="G12" s="17">
        <f t="shared" si="1"/>
        <v>115.39385878376412</v>
      </c>
      <c r="H12" s="11">
        <f t="shared" si="2"/>
        <v>1746130.0199999996</v>
      </c>
      <c r="I12" s="13">
        <f t="shared" si="3"/>
        <v>115.39385878376412</v>
      </c>
      <c r="J12" s="11"/>
    </row>
    <row r="13" spans="1:10" ht="44.25" customHeight="1">
      <c r="A13" s="21" t="s">
        <v>9</v>
      </c>
      <c r="B13" s="26" t="s">
        <v>8</v>
      </c>
      <c r="C13" s="14">
        <v>11343030</v>
      </c>
      <c r="D13" s="15">
        <v>11343030</v>
      </c>
      <c r="E13" s="15">
        <v>13089160.02</v>
      </c>
      <c r="F13" s="11">
        <f t="shared" si="0"/>
        <v>1746130.0199999996</v>
      </c>
      <c r="G13" s="17">
        <f t="shared" si="1"/>
        <v>115.39385878376412</v>
      </c>
      <c r="H13" s="11">
        <f t="shared" si="2"/>
        <v>1746130.0199999996</v>
      </c>
      <c r="I13" s="13">
        <f t="shared" si="3"/>
        <v>115.39385878376412</v>
      </c>
      <c r="J13" s="11"/>
    </row>
    <row r="14" spans="1:10" ht="18" customHeight="1">
      <c r="A14" s="20" t="s">
        <v>11</v>
      </c>
      <c r="B14" s="25" t="s">
        <v>10</v>
      </c>
      <c r="C14" s="9">
        <f>C15+C18+C19+C20</f>
        <v>167001000</v>
      </c>
      <c r="D14" s="9">
        <f>D15+D18+D19+D20</f>
        <v>151221000</v>
      </c>
      <c r="E14" s="9">
        <f>E15+E18+E19+E20</f>
        <v>165889911.59</v>
      </c>
      <c r="F14" s="11">
        <f t="shared" si="0"/>
        <v>-1111088.4099999964</v>
      </c>
      <c r="G14" s="12">
        <f t="shared" si="1"/>
        <v>99.334681582745</v>
      </c>
      <c r="H14" s="11">
        <f t="shared" si="2"/>
        <v>14668911.590000004</v>
      </c>
      <c r="I14" s="13">
        <f t="shared" si="3"/>
        <v>109.70031383868644</v>
      </c>
      <c r="J14" s="11"/>
    </row>
    <row r="15" spans="1:10" ht="27">
      <c r="A15" s="20" t="s">
        <v>13</v>
      </c>
      <c r="B15" s="25" t="s">
        <v>12</v>
      </c>
      <c r="C15" s="9">
        <f>C16+C17</f>
        <v>131445000</v>
      </c>
      <c r="D15" s="9">
        <f>D16+D17</f>
        <v>136750000</v>
      </c>
      <c r="E15" s="9">
        <f>E16+E17</f>
        <v>148627999.32</v>
      </c>
      <c r="F15" s="11">
        <f t="shared" si="0"/>
        <v>17182999.319999993</v>
      </c>
      <c r="G15" s="17">
        <f t="shared" si="1"/>
        <v>113.07238717334245</v>
      </c>
      <c r="H15" s="11">
        <f t="shared" si="2"/>
        <v>11877999.319999993</v>
      </c>
      <c r="I15" s="13">
        <f t="shared" si="3"/>
        <v>108.6859227202925</v>
      </c>
      <c r="J15" s="46" t="s">
        <v>149</v>
      </c>
    </row>
    <row r="16" spans="1:10" ht="40.5">
      <c r="A16" s="21" t="s">
        <v>15</v>
      </c>
      <c r="B16" s="26" t="s">
        <v>14</v>
      </c>
      <c r="C16" s="14">
        <v>87262000</v>
      </c>
      <c r="D16" s="15">
        <v>84276000</v>
      </c>
      <c r="E16" s="15">
        <v>93556385.06</v>
      </c>
      <c r="F16" s="11">
        <f t="shared" si="0"/>
        <v>6294385.060000002</v>
      </c>
      <c r="G16" s="17">
        <f t="shared" si="1"/>
        <v>107.21320283743209</v>
      </c>
      <c r="H16" s="11">
        <f t="shared" si="2"/>
        <v>9280385.060000002</v>
      </c>
      <c r="I16" s="13">
        <f t="shared" si="3"/>
        <v>111.01189550999098</v>
      </c>
      <c r="J16" s="47"/>
    </row>
    <row r="17" spans="1:10" ht="40.5">
      <c r="A17" s="21" t="s">
        <v>17</v>
      </c>
      <c r="B17" s="26" t="s">
        <v>16</v>
      </c>
      <c r="C17" s="14">
        <v>44183000</v>
      </c>
      <c r="D17" s="15">
        <v>52474000</v>
      </c>
      <c r="E17" s="15">
        <v>55071614.26</v>
      </c>
      <c r="F17" s="11">
        <f t="shared" si="0"/>
        <v>10888614.259999998</v>
      </c>
      <c r="G17" s="17">
        <f t="shared" si="1"/>
        <v>124.64435248851369</v>
      </c>
      <c r="H17" s="11">
        <f t="shared" si="2"/>
        <v>2597614.259999998</v>
      </c>
      <c r="I17" s="13">
        <f t="shared" si="3"/>
        <v>104.95028825704158</v>
      </c>
      <c r="J17" s="48"/>
    </row>
    <row r="18" spans="1:10" ht="27">
      <c r="A18" s="20" t="s">
        <v>19</v>
      </c>
      <c r="B18" s="25" t="s">
        <v>18</v>
      </c>
      <c r="C18" s="9">
        <v>0</v>
      </c>
      <c r="D18" s="10">
        <v>-1128000</v>
      </c>
      <c r="E18" s="10">
        <v>-652563.68</v>
      </c>
      <c r="F18" s="11">
        <f t="shared" si="0"/>
        <v>-652563.68</v>
      </c>
      <c r="G18" s="12"/>
      <c r="H18" s="11">
        <f t="shared" si="2"/>
        <v>475436.31999999995</v>
      </c>
      <c r="I18" s="13">
        <f t="shared" si="3"/>
        <v>57.851390070921994</v>
      </c>
      <c r="J18" s="11"/>
    </row>
    <row r="19" spans="1:10" ht="27">
      <c r="A19" s="20" t="s">
        <v>21</v>
      </c>
      <c r="B19" s="25" t="s">
        <v>20</v>
      </c>
      <c r="C19" s="9">
        <v>556000</v>
      </c>
      <c r="D19" s="10">
        <v>251000</v>
      </c>
      <c r="E19" s="10">
        <v>250979.18</v>
      </c>
      <c r="F19" s="11">
        <f t="shared" si="0"/>
        <v>-305020.82</v>
      </c>
      <c r="G19" s="17">
        <f t="shared" si="1"/>
        <v>45.14014028776978</v>
      </c>
      <c r="H19" s="11">
        <f t="shared" si="2"/>
        <v>-20.820000000006985</v>
      </c>
      <c r="I19" s="13">
        <f t="shared" si="3"/>
        <v>99.99170517928286</v>
      </c>
      <c r="J19" s="18" t="s">
        <v>150</v>
      </c>
    </row>
    <row r="20" spans="1:10" ht="27">
      <c r="A20" s="20" t="s">
        <v>23</v>
      </c>
      <c r="B20" s="25" t="s">
        <v>22</v>
      </c>
      <c r="C20" s="9">
        <v>35000000</v>
      </c>
      <c r="D20" s="10">
        <v>15348000</v>
      </c>
      <c r="E20" s="10">
        <v>17663496.77</v>
      </c>
      <c r="F20" s="11">
        <f t="shared" si="0"/>
        <v>-17336503.23</v>
      </c>
      <c r="G20" s="17">
        <f t="shared" si="1"/>
        <v>50.467133628571425</v>
      </c>
      <c r="H20" s="11">
        <f t="shared" si="2"/>
        <v>2315496.7699999996</v>
      </c>
      <c r="I20" s="13">
        <f t="shared" si="3"/>
        <v>115.08663519676831</v>
      </c>
      <c r="J20" s="11"/>
    </row>
    <row r="21" spans="1:10" ht="21.75" customHeight="1">
      <c r="A21" s="20" t="s">
        <v>25</v>
      </c>
      <c r="B21" s="25" t="s">
        <v>24</v>
      </c>
      <c r="C21" s="9">
        <f>C22+C23</f>
        <v>119566000</v>
      </c>
      <c r="D21" s="9">
        <f>D22+D23</f>
        <v>121562000</v>
      </c>
      <c r="E21" s="9">
        <f>E22+E23</f>
        <v>130148355.34</v>
      </c>
      <c r="F21" s="11">
        <f t="shared" si="0"/>
        <v>10582355.340000004</v>
      </c>
      <c r="G21" s="17">
        <f t="shared" si="1"/>
        <v>108.85063926199756</v>
      </c>
      <c r="H21" s="11">
        <f t="shared" si="2"/>
        <v>8586355.340000004</v>
      </c>
      <c r="I21" s="13">
        <f t="shared" si="3"/>
        <v>107.06335478192199</v>
      </c>
      <c r="J21" s="43" t="s">
        <v>152</v>
      </c>
    </row>
    <row r="22" spans="1:10" ht="24.75" customHeight="1">
      <c r="A22" s="20" t="s">
        <v>27</v>
      </c>
      <c r="B22" s="25" t="s">
        <v>26</v>
      </c>
      <c r="C22" s="9">
        <v>77152000</v>
      </c>
      <c r="D22" s="10">
        <v>79648000</v>
      </c>
      <c r="E22" s="10">
        <v>88927238.47</v>
      </c>
      <c r="F22" s="11">
        <f t="shared" si="0"/>
        <v>11775238.469999999</v>
      </c>
      <c r="G22" s="17">
        <f t="shared" si="1"/>
        <v>115.26238914091662</v>
      </c>
      <c r="H22" s="11">
        <f t="shared" si="2"/>
        <v>9279238.469999999</v>
      </c>
      <c r="I22" s="13">
        <f t="shared" si="3"/>
        <v>111.65030944907592</v>
      </c>
      <c r="J22" s="44"/>
    </row>
    <row r="23" spans="1:10" ht="13.5">
      <c r="A23" s="20" t="s">
        <v>29</v>
      </c>
      <c r="B23" s="25" t="s">
        <v>28</v>
      </c>
      <c r="C23" s="9">
        <f>C24+C25</f>
        <v>42414000</v>
      </c>
      <c r="D23" s="9">
        <f>D24+D25</f>
        <v>41914000</v>
      </c>
      <c r="E23" s="9">
        <f>E24+E25</f>
        <v>41221116.87</v>
      </c>
      <c r="F23" s="11">
        <f t="shared" si="0"/>
        <v>-1192883.1300000027</v>
      </c>
      <c r="G23" s="17">
        <f t="shared" si="1"/>
        <v>97.18752503890225</v>
      </c>
      <c r="H23" s="11">
        <f t="shared" si="2"/>
        <v>-692883.1300000027</v>
      </c>
      <c r="I23" s="13">
        <f t="shared" si="3"/>
        <v>98.34689332919787</v>
      </c>
      <c r="J23" s="11"/>
    </row>
    <row r="24" spans="1:10" ht="13.5">
      <c r="A24" s="21" t="s">
        <v>31</v>
      </c>
      <c r="B24" s="26" t="s">
        <v>30</v>
      </c>
      <c r="C24" s="14">
        <v>34500000</v>
      </c>
      <c r="D24" s="15">
        <v>34600000</v>
      </c>
      <c r="E24" s="15">
        <v>32817705.06</v>
      </c>
      <c r="F24" s="11">
        <f t="shared" si="0"/>
        <v>-1682294.9400000013</v>
      </c>
      <c r="G24" s="17">
        <f t="shared" si="1"/>
        <v>95.12378278260869</v>
      </c>
      <c r="H24" s="11">
        <f t="shared" si="2"/>
        <v>-1782294.9400000013</v>
      </c>
      <c r="I24" s="13">
        <f t="shared" si="3"/>
        <v>94.84885855491329</v>
      </c>
      <c r="J24" s="11"/>
    </row>
    <row r="25" spans="1:10" ht="13.5">
      <c r="A25" s="21" t="s">
        <v>33</v>
      </c>
      <c r="B25" s="26" t="s">
        <v>32</v>
      </c>
      <c r="C25" s="14">
        <v>7914000</v>
      </c>
      <c r="D25" s="15">
        <v>7314000</v>
      </c>
      <c r="E25" s="15">
        <v>8403411.81</v>
      </c>
      <c r="F25" s="11">
        <f t="shared" si="0"/>
        <v>489411.8100000005</v>
      </c>
      <c r="G25" s="17">
        <f t="shared" si="1"/>
        <v>106.18412699014405</v>
      </c>
      <c r="H25" s="11">
        <f t="shared" si="2"/>
        <v>1089411.8100000005</v>
      </c>
      <c r="I25" s="13">
        <f t="shared" si="3"/>
        <v>114.89488392124694</v>
      </c>
      <c r="J25" s="11"/>
    </row>
    <row r="26" spans="1:10" ht="18" customHeight="1">
      <c r="A26" s="20" t="s">
        <v>35</v>
      </c>
      <c r="B26" s="25" t="s">
        <v>34</v>
      </c>
      <c r="C26" s="9">
        <v>25569432</v>
      </c>
      <c r="D26" s="10">
        <v>25563740.2</v>
      </c>
      <c r="E26" s="10">
        <v>26043511.92</v>
      </c>
      <c r="F26" s="11">
        <f t="shared" si="0"/>
        <v>474079.9200000018</v>
      </c>
      <c r="G26" s="17">
        <f t="shared" si="1"/>
        <v>101.85408858515122</v>
      </c>
      <c r="H26" s="11">
        <f t="shared" si="2"/>
        <v>479771.72000000253</v>
      </c>
      <c r="I26" s="13">
        <f t="shared" si="3"/>
        <v>101.87676653043127</v>
      </c>
      <c r="J26" s="11"/>
    </row>
    <row r="27" spans="1:10" ht="40.5">
      <c r="A27" s="20" t="s">
        <v>130</v>
      </c>
      <c r="B27" s="25" t="s">
        <v>129</v>
      </c>
      <c r="C27" s="9">
        <v>0</v>
      </c>
      <c r="D27" s="10">
        <v>-3000</v>
      </c>
      <c r="E27" s="10">
        <v>-2786.64</v>
      </c>
      <c r="F27" s="11">
        <f t="shared" si="0"/>
        <v>-2786.64</v>
      </c>
      <c r="G27" s="17"/>
      <c r="H27" s="11">
        <f t="shared" si="2"/>
        <v>213.36000000000013</v>
      </c>
      <c r="I27" s="13">
        <f t="shared" si="3"/>
        <v>92.88799999999999</v>
      </c>
      <c r="J27" s="11"/>
    </row>
    <row r="28" spans="1:10" ht="48.75" customHeight="1">
      <c r="A28" s="20" t="s">
        <v>37</v>
      </c>
      <c r="B28" s="27" t="s">
        <v>36</v>
      </c>
      <c r="C28" s="9">
        <f>C29+C30+C34+C35+C36</f>
        <v>78194900</v>
      </c>
      <c r="D28" s="9">
        <f>D29+D30+D34+D35+D36</f>
        <v>79744207.38</v>
      </c>
      <c r="E28" s="9">
        <f>E29+E30+E34+E35+E36</f>
        <v>111535046.55</v>
      </c>
      <c r="F28" s="11">
        <f t="shared" si="0"/>
        <v>33340146.549999997</v>
      </c>
      <c r="G28" s="17">
        <f t="shared" si="1"/>
        <v>142.63723919334893</v>
      </c>
      <c r="H28" s="11">
        <f t="shared" si="2"/>
        <v>31790839.17</v>
      </c>
      <c r="I28" s="13">
        <f t="shared" si="3"/>
        <v>139.86601687381398</v>
      </c>
      <c r="J28" s="11"/>
    </row>
    <row r="29" spans="1:10" ht="81">
      <c r="A29" s="21" t="s">
        <v>39</v>
      </c>
      <c r="B29" s="26" t="s">
        <v>38</v>
      </c>
      <c r="C29" s="14">
        <v>250000</v>
      </c>
      <c r="D29" s="15">
        <v>8000</v>
      </c>
      <c r="E29" s="15">
        <v>8000</v>
      </c>
      <c r="F29" s="11">
        <f t="shared" si="0"/>
        <v>-242000</v>
      </c>
      <c r="G29" s="17">
        <f t="shared" si="1"/>
        <v>3.2</v>
      </c>
      <c r="H29" s="11">
        <f t="shared" si="2"/>
        <v>0</v>
      </c>
      <c r="I29" s="13">
        <f t="shared" si="3"/>
        <v>100</v>
      </c>
      <c r="J29" s="11"/>
    </row>
    <row r="30" spans="1:10" ht="94.5">
      <c r="A30" s="21" t="s">
        <v>41</v>
      </c>
      <c r="B30" s="26" t="s">
        <v>40</v>
      </c>
      <c r="C30" s="14">
        <f>C31+C32+C33</f>
        <v>69151000</v>
      </c>
      <c r="D30" s="14">
        <f>D31+D32+D33</f>
        <v>67909000</v>
      </c>
      <c r="E30" s="14">
        <f>E31+E32+E33</f>
        <v>99090812.39</v>
      </c>
      <c r="F30" s="11">
        <f t="shared" si="0"/>
        <v>29939812.39</v>
      </c>
      <c r="G30" s="17">
        <f t="shared" si="1"/>
        <v>143.29628261341122</v>
      </c>
      <c r="H30" s="11">
        <f t="shared" si="2"/>
        <v>31181812.39</v>
      </c>
      <c r="I30" s="13">
        <f t="shared" si="3"/>
        <v>145.91705427851977</v>
      </c>
      <c r="J30" s="11"/>
    </row>
    <row r="31" spans="1:10" ht="70.5" customHeight="1">
      <c r="A31" s="21" t="s">
        <v>43</v>
      </c>
      <c r="B31" s="26" t="s">
        <v>42</v>
      </c>
      <c r="C31" s="15">
        <v>58100000</v>
      </c>
      <c r="D31" s="15">
        <v>49798000</v>
      </c>
      <c r="E31" s="15">
        <v>79135857.1</v>
      </c>
      <c r="F31" s="11">
        <f t="shared" si="0"/>
        <v>21035857.099999994</v>
      </c>
      <c r="G31" s="17">
        <f t="shared" si="1"/>
        <v>136.20629449225473</v>
      </c>
      <c r="H31" s="11">
        <f t="shared" si="2"/>
        <v>29337857.099999994</v>
      </c>
      <c r="I31" s="13">
        <f t="shared" si="3"/>
        <v>158.91372565163257</v>
      </c>
      <c r="J31" s="43" t="s">
        <v>144</v>
      </c>
    </row>
    <row r="32" spans="1:10" ht="93.75" customHeight="1">
      <c r="A32" s="21" t="s">
        <v>45</v>
      </c>
      <c r="B32" s="26" t="s">
        <v>44</v>
      </c>
      <c r="C32" s="15">
        <v>51000</v>
      </c>
      <c r="D32" s="15">
        <v>111000</v>
      </c>
      <c r="E32" s="15">
        <v>110669.92</v>
      </c>
      <c r="F32" s="11">
        <f t="shared" si="0"/>
        <v>59669.92</v>
      </c>
      <c r="G32" s="17">
        <f t="shared" si="1"/>
        <v>216.99984313725489</v>
      </c>
      <c r="H32" s="11">
        <f t="shared" si="2"/>
        <v>-330.08000000000175</v>
      </c>
      <c r="I32" s="13">
        <f t="shared" si="3"/>
        <v>99.70263063063062</v>
      </c>
      <c r="J32" s="44"/>
    </row>
    <row r="33" spans="1:10" ht="45" customHeight="1">
      <c r="A33" s="21" t="s">
        <v>47</v>
      </c>
      <c r="B33" s="26" t="s">
        <v>46</v>
      </c>
      <c r="C33" s="15">
        <v>11000000</v>
      </c>
      <c r="D33" s="15">
        <v>18000000</v>
      </c>
      <c r="E33" s="15">
        <v>19844285.37</v>
      </c>
      <c r="F33" s="11">
        <f t="shared" si="0"/>
        <v>8844285.370000001</v>
      </c>
      <c r="G33" s="17">
        <f t="shared" si="1"/>
        <v>180.4025942727273</v>
      </c>
      <c r="H33" s="11">
        <f t="shared" si="2"/>
        <v>1844285.370000001</v>
      </c>
      <c r="I33" s="13">
        <f t="shared" si="3"/>
        <v>110.24602983333334</v>
      </c>
      <c r="J33" s="8" t="s">
        <v>145</v>
      </c>
    </row>
    <row r="34" spans="1:10" ht="54" customHeight="1">
      <c r="A34" s="21" t="s">
        <v>49</v>
      </c>
      <c r="B34" s="26" t="s">
        <v>48</v>
      </c>
      <c r="C34" s="14">
        <v>13200</v>
      </c>
      <c r="D34" s="15">
        <v>1275048.47</v>
      </c>
      <c r="E34" s="15">
        <v>1432924.37</v>
      </c>
      <c r="F34" s="11">
        <f t="shared" si="0"/>
        <v>1419724.37</v>
      </c>
      <c r="G34" s="17">
        <f t="shared" si="1"/>
        <v>10855.487651515152</v>
      </c>
      <c r="H34" s="11">
        <f t="shared" si="2"/>
        <v>157875.90000000014</v>
      </c>
      <c r="I34" s="13">
        <f t="shared" si="3"/>
        <v>112.38195282097787</v>
      </c>
      <c r="J34" s="8" t="s">
        <v>146</v>
      </c>
    </row>
    <row r="35" spans="1:10" ht="29.25" customHeight="1">
      <c r="A35" s="21" t="s">
        <v>51</v>
      </c>
      <c r="B35" s="26" t="s">
        <v>50</v>
      </c>
      <c r="C35" s="14">
        <v>200000</v>
      </c>
      <c r="D35" s="15">
        <v>629458.91</v>
      </c>
      <c r="E35" s="15">
        <v>629458.91</v>
      </c>
      <c r="F35" s="11">
        <f t="shared" si="0"/>
        <v>429458.91000000003</v>
      </c>
      <c r="G35" s="17">
        <f t="shared" si="1"/>
        <v>314.72945500000003</v>
      </c>
      <c r="H35" s="11">
        <f t="shared" si="2"/>
        <v>0</v>
      </c>
      <c r="I35" s="13">
        <f t="shared" si="3"/>
        <v>100</v>
      </c>
      <c r="J35" s="11"/>
    </row>
    <row r="36" spans="1:10" ht="87.75" customHeight="1">
      <c r="A36" s="21" t="s">
        <v>53</v>
      </c>
      <c r="B36" s="26" t="s">
        <v>52</v>
      </c>
      <c r="C36" s="14">
        <v>8580700</v>
      </c>
      <c r="D36" s="15">
        <v>9922700</v>
      </c>
      <c r="E36" s="15">
        <v>10373850.88</v>
      </c>
      <c r="F36" s="11">
        <f t="shared" si="0"/>
        <v>1793150.8800000008</v>
      </c>
      <c r="G36" s="17">
        <f t="shared" si="1"/>
        <v>120.89748948221009</v>
      </c>
      <c r="H36" s="11">
        <f t="shared" si="2"/>
        <v>451150.8800000008</v>
      </c>
      <c r="I36" s="13">
        <f t="shared" si="3"/>
        <v>104.54665443881201</v>
      </c>
      <c r="J36" s="8" t="s">
        <v>147</v>
      </c>
    </row>
    <row r="37" spans="1:10" ht="145.5" customHeight="1">
      <c r="A37" s="20" t="s">
        <v>55</v>
      </c>
      <c r="B37" s="25" t="s">
        <v>54</v>
      </c>
      <c r="C37" s="9">
        <v>5016002</v>
      </c>
      <c r="D37" s="10">
        <v>177907166.57</v>
      </c>
      <c r="E37" s="10">
        <v>177905051.55</v>
      </c>
      <c r="F37" s="11">
        <f t="shared" si="0"/>
        <v>172889049.55</v>
      </c>
      <c r="G37" s="17">
        <f t="shared" si="1"/>
        <v>3546.750012260761</v>
      </c>
      <c r="H37" s="11">
        <f t="shared" si="2"/>
        <v>-2115.0199999809265</v>
      </c>
      <c r="I37" s="13">
        <f t="shared" si="3"/>
        <v>99.99881116649725</v>
      </c>
      <c r="J37" s="8" t="s">
        <v>148</v>
      </c>
    </row>
    <row r="38" spans="1:10" ht="33.75" customHeight="1">
      <c r="A38" s="20" t="s">
        <v>57</v>
      </c>
      <c r="B38" s="25" t="s">
        <v>56</v>
      </c>
      <c r="C38" s="9">
        <v>6812149</v>
      </c>
      <c r="D38" s="10">
        <v>3842446.9</v>
      </c>
      <c r="E38" s="10">
        <v>4967923.57</v>
      </c>
      <c r="F38" s="11">
        <f t="shared" si="0"/>
        <v>-1844225.4299999997</v>
      </c>
      <c r="G38" s="17">
        <f t="shared" si="1"/>
        <v>72.92740616800954</v>
      </c>
      <c r="H38" s="11">
        <f t="shared" si="2"/>
        <v>1125476.6700000004</v>
      </c>
      <c r="I38" s="13">
        <f t="shared" si="3"/>
        <v>129.29062389905766</v>
      </c>
      <c r="J38" s="11"/>
    </row>
    <row r="39" spans="1:10" ht="27">
      <c r="A39" s="20" t="s">
        <v>59</v>
      </c>
      <c r="B39" s="25" t="s">
        <v>58</v>
      </c>
      <c r="C39" s="9">
        <f>C40+C41</f>
        <v>5566000</v>
      </c>
      <c r="D39" s="9">
        <f>D40+D41</f>
        <v>9500000</v>
      </c>
      <c r="E39" s="9">
        <f>E40+E41</f>
        <v>14907193.2</v>
      </c>
      <c r="F39" s="11">
        <f t="shared" si="0"/>
        <v>9341193.2</v>
      </c>
      <c r="G39" s="17">
        <f t="shared" si="1"/>
        <v>267.82596478620195</v>
      </c>
      <c r="H39" s="11">
        <f t="shared" si="2"/>
        <v>5407193.199999999</v>
      </c>
      <c r="I39" s="13">
        <f t="shared" si="3"/>
        <v>156.91782315789473</v>
      </c>
      <c r="J39" s="43" t="s">
        <v>151</v>
      </c>
    </row>
    <row r="40" spans="1:10" ht="84.75" customHeight="1">
      <c r="A40" s="21" t="s">
        <v>61</v>
      </c>
      <c r="B40" s="26" t="s">
        <v>60</v>
      </c>
      <c r="C40" s="14">
        <v>2566000</v>
      </c>
      <c r="D40" s="15">
        <v>3800000</v>
      </c>
      <c r="E40" s="15">
        <v>6056114.46</v>
      </c>
      <c r="F40" s="11">
        <f t="shared" si="0"/>
        <v>3490114.46</v>
      </c>
      <c r="G40" s="17">
        <f t="shared" si="1"/>
        <v>236.01381371784876</v>
      </c>
      <c r="H40" s="11">
        <f t="shared" si="2"/>
        <v>2256114.46</v>
      </c>
      <c r="I40" s="13">
        <f t="shared" si="3"/>
        <v>159.37143315789473</v>
      </c>
      <c r="J40" s="45"/>
    </row>
    <row r="41" spans="1:10" ht="45" customHeight="1">
      <c r="A41" s="21" t="s">
        <v>63</v>
      </c>
      <c r="B41" s="26" t="s">
        <v>62</v>
      </c>
      <c r="C41" s="14">
        <v>3000000</v>
      </c>
      <c r="D41" s="15">
        <v>5700000</v>
      </c>
      <c r="E41" s="15">
        <v>8851078.74</v>
      </c>
      <c r="F41" s="11">
        <f t="shared" si="0"/>
        <v>5851078.74</v>
      </c>
      <c r="G41" s="17">
        <f t="shared" si="1"/>
        <v>295.035958</v>
      </c>
      <c r="H41" s="11">
        <f t="shared" si="2"/>
        <v>3151078.74</v>
      </c>
      <c r="I41" s="13">
        <f t="shared" si="3"/>
        <v>155.28208315789473</v>
      </c>
      <c r="J41" s="44"/>
    </row>
    <row r="42" spans="1:10" ht="13.5">
      <c r="A42" s="20" t="s">
        <v>65</v>
      </c>
      <c r="B42" s="25" t="s">
        <v>64</v>
      </c>
      <c r="C42" s="9">
        <v>9068212</v>
      </c>
      <c r="D42" s="10">
        <v>7177099.1</v>
      </c>
      <c r="E42" s="10">
        <v>11057946.32</v>
      </c>
      <c r="F42" s="11">
        <f t="shared" si="0"/>
        <v>1989734.3200000003</v>
      </c>
      <c r="G42" s="17">
        <f t="shared" si="1"/>
        <v>121.9418593213304</v>
      </c>
      <c r="H42" s="11">
        <f t="shared" si="2"/>
        <v>3880847.2200000007</v>
      </c>
      <c r="I42" s="13">
        <f t="shared" si="3"/>
        <v>154.07264363954513</v>
      </c>
      <c r="J42" s="43" t="s">
        <v>160</v>
      </c>
    </row>
    <row r="43" spans="1:10" ht="13.5">
      <c r="A43" s="20" t="s">
        <v>67</v>
      </c>
      <c r="B43" s="25" t="s">
        <v>66</v>
      </c>
      <c r="C43" s="9">
        <v>78</v>
      </c>
      <c r="D43" s="10">
        <v>78</v>
      </c>
      <c r="E43" s="10">
        <v>115866.46</v>
      </c>
      <c r="F43" s="11">
        <f t="shared" si="0"/>
        <v>115788.46</v>
      </c>
      <c r="G43" s="17">
        <f t="shared" si="1"/>
        <v>148546.7435897436</v>
      </c>
      <c r="H43" s="11">
        <f t="shared" si="2"/>
        <v>115788.46</v>
      </c>
      <c r="I43" s="13">
        <f t="shared" si="3"/>
        <v>148546.7435897436</v>
      </c>
      <c r="J43" s="44"/>
    </row>
    <row r="44" spans="1:10" ht="18" customHeight="1">
      <c r="A44" s="20" t="s">
        <v>69</v>
      </c>
      <c r="B44" s="25" t="s">
        <v>68</v>
      </c>
      <c r="C44" s="9">
        <v>2940837996.55</v>
      </c>
      <c r="D44" s="10">
        <v>3708373253.06</v>
      </c>
      <c r="E44" s="10">
        <v>3728873916.2</v>
      </c>
      <c r="F44" s="11">
        <f t="shared" si="0"/>
        <v>788035919.6499996</v>
      </c>
      <c r="G44" s="17">
        <f t="shared" si="1"/>
        <v>126.79630501831356</v>
      </c>
      <c r="H44" s="11">
        <f t="shared" si="2"/>
        <v>20500663.139999866</v>
      </c>
      <c r="I44" s="13">
        <f t="shared" si="3"/>
        <v>100.55282092014562</v>
      </c>
      <c r="J44" s="11"/>
    </row>
    <row r="45" spans="1:10" ht="40.5">
      <c r="A45" s="20" t="s">
        <v>71</v>
      </c>
      <c r="B45" s="25" t="s">
        <v>70</v>
      </c>
      <c r="C45" s="9">
        <f>C46+C49+C63+C71</f>
        <v>2940837996.55</v>
      </c>
      <c r="D45" s="9">
        <f>D46+D49+D63+D71</f>
        <v>3704520868.59</v>
      </c>
      <c r="E45" s="9">
        <f>E46+E49+E63+E71</f>
        <v>3724898990.41</v>
      </c>
      <c r="F45" s="11">
        <f t="shared" si="0"/>
        <v>784060993.8599997</v>
      </c>
      <c r="G45" s="17">
        <f t="shared" si="1"/>
        <v>126.66114198673336</v>
      </c>
      <c r="H45" s="11">
        <f t="shared" si="2"/>
        <v>20378121.819999695</v>
      </c>
      <c r="I45" s="13">
        <f t="shared" si="3"/>
        <v>100.55008792075601</v>
      </c>
      <c r="J45" s="11"/>
    </row>
    <row r="46" spans="1:10" ht="27">
      <c r="A46" s="20" t="s">
        <v>73</v>
      </c>
      <c r="B46" s="25" t="s">
        <v>72</v>
      </c>
      <c r="C46" s="9">
        <f>C47+C48</f>
        <v>410284600</v>
      </c>
      <c r="D46" s="9">
        <f>D47+D48</f>
        <v>415720854.59</v>
      </c>
      <c r="E46" s="9">
        <f>E47+E48</f>
        <v>415720854.59</v>
      </c>
      <c r="F46" s="28">
        <f t="shared" si="0"/>
        <v>5436254.589999974</v>
      </c>
      <c r="G46" s="12">
        <f t="shared" si="1"/>
        <v>101.32499601252398</v>
      </c>
      <c r="H46" s="11">
        <f t="shared" si="2"/>
        <v>0</v>
      </c>
      <c r="I46" s="13">
        <f t="shared" si="3"/>
        <v>100</v>
      </c>
      <c r="J46" s="11"/>
    </row>
    <row r="47" spans="1:10" ht="40.5">
      <c r="A47" s="21" t="s">
        <v>75</v>
      </c>
      <c r="B47" s="26" t="s">
        <v>74</v>
      </c>
      <c r="C47" s="14">
        <v>410284600</v>
      </c>
      <c r="D47" s="15">
        <v>410284600</v>
      </c>
      <c r="E47" s="15">
        <v>410284600</v>
      </c>
      <c r="F47" s="11">
        <f t="shared" si="0"/>
        <v>0</v>
      </c>
      <c r="G47" s="12">
        <f t="shared" si="1"/>
        <v>100</v>
      </c>
      <c r="H47" s="11">
        <f t="shared" si="2"/>
        <v>0</v>
      </c>
      <c r="I47" s="13">
        <f t="shared" si="3"/>
        <v>100</v>
      </c>
      <c r="J47" s="11"/>
    </row>
    <row r="48" spans="1:10" ht="22.5" customHeight="1">
      <c r="A48" s="21" t="s">
        <v>77</v>
      </c>
      <c r="B48" s="26" t="s">
        <v>76</v>
      </c>
      <c r="C48" s="14">
        <v>0</v>
      </c>
      <c r="D48" s="15">
        <v>5436254.59</v>
      </c>
      <c r="E48" s="15">
        <v>5436254.59</v>
      </c>
      <c r="F48" s="11">
        <f t="shared" si="0"/>
        <v>5436254.59</v>
      </c>
      <c r="G48" s="12"/>
      <c r="H48" s="11">
        <f t="shared" si="2"/>
        <v>0</v>
      </c>
      <c r="I48" s="13">
        <f t="shared" si="3"/>
        <v>100</v>
      </c>
      <c r="J48" s="11"/>
    </row>
    <row r="49" spans="1:10" ht="33" customHeight="1">
      <c r="A49" s="20" t="s">
        <v>79</v>
      </c>
      <c r="B49" s="25" t="s">
        <v>78</v>
      </c>
      <c r="C49" s="9">
        <f>C50+C51+C52+C53+C54+C55+C56+C57+C58+C59+C60+C61+C62</f>
        <v>561699815.55</v>
      </c>
      <c r="D49" s="9">
        <f>D50+D51+D52+D53+D54+D55+D56+D57+D58+D59+D60+D61+D62</f>
        <v>1070503866.6700001</v>
      </c>
      <c r="E49" s="9">
        <f>E50+E51+E52+E53+E54+E55+E56+E57+E58+E59+E60+E61+E62</f>
        <v>1099677718.71</v>
      </c>
      <c r="F49" s="11">
        <f t="shared" si="0"/>
        <v>537977903.1600001</v>
      </c>
      <c r="G49" s="17">
        <f t="shared" si="1"/>
        <v>195.77676336482824</v>
      </c>
      <c r="H49" s="11">
        <f t="shared" si="2"/>
        <v>29173852.03999996</v>
      </c>
      <c r="I49" s="13">
        <f t="shared" si="3"/>
        <v>102.72524490086623</v>
      </c>
      <c r="J49" s="8" t="s">
        <v>156</v>
      </c>
    </row>
    <row r="50" spans="1:10" ht="40.5">
      <c r="A50" s="21" t="s">
        <v>132</v>
      </c>
      <c r="B50" s="26" t="s">
        <v>131</v>
      </c>
      <c r="C50" s="14">
        <v>0</v>
      </c>
      <c r="D50" s="15">
        <v>138628706.28</v>
      </c>
      <c r="E50" s="15">
        <v>76667209.56</v>
      </c>
      <c r="F50" s="11">
        <f t="shared" si="0"/>
        <v>76667209.56</v>
      </c>
      <c r="G50" s="12"/>
      <c r="H50" s="11">
        <f t="shared" si="2"/>
        <v>-61961496.72</v>
      </c>
      <c r="I50" s="13">
        <f t="shared" si="3"/>
        <v>55.30399267028348</v>
      </c>
      <c r="J50" s="11"/>
    </row>
    <row r="51" spans="1:10" ht="60" customHeight="1">
      <c r="A51" s="21" t="s">
        <v>162</v>
      </c>
      <c r="B51" s="26" t="s">
        <v>161</v>
      </c>
      <c r="C51" s="14">
        <v>0</v>
      </c>
      <c r="D51" s="15">
        <v>1676153.85</v>
      </c>
      <c r="E51" s="15">
        <v>1676153.85</v>
      </c>
      <c r="F51" s="11">
        <f t="shared" si="0"/>
        <v>1676153.85</v>
      </c>
      <c r="G51" s="12"/>
      <c r="H51" s="11">
        <f t="shared" si="2"/>
        <v>0</v>
      </c>
      <c r="I51" s="13">
        <f t="shared" si="3"/>
        <v>100</v>
      </c>
      <c r="J51" s="11"/>
    </row>
    <row r="52" spans="1:10" ht="40.5">
      <c r="A52" s="21" t="s">
        <v>81</v>
      </c>
      <c r="B52" s="26" t="s">
        <v>80</v>
      </c>
      <c r="C52" s="14">
        <v>159806410</v>
      </c>
      <c r="D52" s="15">
        <v>325372485.66</v>
      </c>
      <c r="E52" s="15">
        <v>325372485.66</v>
      </c>
      <c r="F52" s="11">
        <f t="shared" si="0"/>
        <v>165566075.66000003</v>
      </c>
      <c r="G52" s="17">
        <f t="shared" si="1"/>
        <v>203.60415183596206</v>
      </c>
      <c r="H52" s="11">
        <f t="shared" si="2"/>
        <v>0</v>
      </c>
      <c r="I52" s="13">
        <f t="shared" si="3"/>
        <v>100</v>
      </c>
      <c r="J52" s="8" t="s">
        <v>156</v>
      </c>
    </row>
    <row r="53" spans="1:10" ht="67.5">
      <c r="A53" s="21" t="s">
        <v>83</v>
      </c>
      <c r="B53" s="26" t="s">
        <v>82</v>
      </c>
      <c r="C53" s="14">
        <v>73552400</v>
      </c>
      <c r="D53" s="15">
        <v>74337900</v>
      </c>
      <c r="E53" s="15">
        <v>74337900</v>
      </c>
      <c r="F53" s="11">
        <f t="shared" si="0"/>
        <v>785500</v>
      </c>
      <c r="G53" s="12">
        <f t="shared" si="1"/>
        <v>101.06794611732587</v>
      </c>
      <c r="H53" s="11">
        <f t="shared" si="2"/>
        <v>0</v>
      </c>
      <c r="I53" s="13">
        <f t="shared" si="3"/>
        <v>100</v>
      </c>
      <c r="J53" s="11"/>
    </row>
    <row r="54" spans="1:10" ht="54">
      <c r="A54" s="21" t="s">
        <v>85</v>
      </c>
      <c r="B54" s="26" t="s">
        <v>84</v>
      </c>
      <c r="C54" s="14">
        <v>0</v>
      </c>
      <c r="D54" s="15">
        <v>1142689.16</v>
      </c>
      <c r="E54" s="15">
        <v>1142689.16</v>
      </c>
      <c r="F54" s="11">
        <f t="shared" si="0"/>
        <v>1142689.16</v>
      </c>
      <c r="G54" s="12"/>
      <c r="H54" s="11">
        <f t="shared" si="2"/>
        <v>0</v>
      </c>
      <c r="I54" s="13">
        <f t="shared" si="3"/>
        <v>100</v>
      </c>
      <c r="J54" s="43" t="s">
        <v>158</v>
      </c>
    </row>
    <row r="55" spans="1:10" ht="62.25" customHeight="1">
      <c r="A55" s="21" t="s">
        <v>164</v>
      </c>
      <c r="B55" s="26" t="s">
        <v>163</v>
      </c>
      <c r="C55" s="14">
        <v>1093200</v>
      </c>
      <c r="D55" s="15">
        <v>1093200</v>
      </c>
      <c r="E55" s="15">
        <v>1093200</v>
      </c>
      <c r="F55" s="11">
        <f t="shared" si="0"/>
        <v>0</v>
      </c>
      <c r="G55" s="12"/>
      <c r="H55" s="11">
        <f t="shared" si="2"/>
        <v>0</v>
      </c>
      <c r="I55" s="13">
        <f t="shared" si="3"/>
        <v>100</v>
      </c>
      <c r="J55" s="45"/>
    </row>
    <row r="56" spans="1:10" ht="40.5">
      <c r="A56" s="21" t="s">
        <v>87</v>
      </c>
      <c r="B56" s="26" t="s">
        <v>86</v>
      </c>
      <c r="C56" s="14">
        <v>0</v>
      </c>
      <c r="D56" s="15">
        <v>18858947.85</v>
      </c>
      <c r="E56" s="15">
        <v>18858947.85</v>
      </c>
      <c r="F56" s="11">
        <f t="shared" si="0"/>
        <v>18858947.85</v>
      </c>
      <c r="G56" s="12"/>
      <c r="H56" s="11">
        <f t="shared" si="2"/>
        <v>0</v>
      </c>
      <c r="I56" s="13">
        <f t="shared" si="3"/>
        <v>100</v>
      </c>
      <c r="J56" s="45"/>
    </row>
    <row r="57" spans="1:10" ht="32.25" customHeight="1">
      <c r="A57" s="21" t="s">
        <v>166</v>
      </c>
      <c r="B57" s="26" t="s">
        <v>165</v>
      </c>
      <c r="C57" s="14">
        <v>0</v>
      </c>
      <c r="D57" s="15">
        <v>606914.58</v>
      </c>
      <c r="E57" s="15">
        <v>606914.58</v>
      </c>
      <c r="F57" s="11">
        <f t="shared" si="0"/>
        <v>606914.58</v>
      </c>
      <c r="G57" s="12"/>
      <c r="H57" s="11">
        <f t="shared" si="2"/>
        <v>0</v>
      </c>
      <c r="I57" s="13">
        <f t="shared" si="3"/>
        <v>100</v>
      </c>
      <c r="J57" s="45"/>
    </row>
    <row r="58" spans="1:10" ht="27">
      <c r="A58" s="21" t="s">
        <v>89</v>
      </c>
      <c r="B58" s="26" t="s">
        <v>88</v>
      </c>
      <c r="C58" s="14">
        <v>0</v>
      </c>
      <c r="D58" s="15">
        <v>4137378.34</v>
      </c>
      <c r="E58" s="15">
        <v>4137378.34</v>
      </c>
      <c r="F58" s="11">
        <f t="shared" si="0"/>
        <v>4137378.34</v>
      </c>
      <c r="G58" s="12"/>
      <c r="H58" s="11">
        <f t="shared" si="2"/>
        <v>0</v>
      </c>
      <c r="I58" s="13">
        <f t="shared" si="3"/>
        <v>100</v>
      </c>
      <c r="J58" s="44"/>
    </row>
    <row r="59" spans="1:10" ht="40.5">
      <c r="A59" s="21" t="s">
        <v>91</v>
      </c>
      <c r="B59" s="26" t="s">
        <v>90</v>
      </c>
      <c r="C59" s="14">
        <v>50206839</v>
      </c>
      <c r="D59" s="15">
        <v>50206839</v>
      </c>
      <c r="E59" s="15">
        <v>50206839</v>
      </c>
      <c r="F59" s="11">
        <f t="shared" si="0"/>
        <v>0</v>
      </c>
      <c r="G59" s="12">
        <f t="shared" si="1"/>
        <v>100</v>
      </c>
      <c r="H59" s="11">
        <f t="shared" si="2"/>
        <v>0</v>
      </c>
      <c r="I59" s="13">
        <f t="shared" si="3"/>
        <v>100</v>
      </c>
      <c r="J59" s="11"/>
    </row>
    <row r="60" spans="1:10" ht="43.5" customHeight="1">
      <c r="A60" s="21" t="s">
        <v>168</v>
      </c>
      <c r="B60" s="26" t="s">
        <v>167</v>
      </c>
      <c r="C60" s="14">
        <v>0</v>
      </c>
      <c r="D60" s="15">
        <v>36111111.5</v>
      </c>
      <c r="E60" s="15">
        <v>26357951.96</v>
      </c>
      <c r="F60" s="11">
        <f t="shared" si="0"/>
        <v>26357951.96</v>
      </c>
      <c r="G60" s="12"/>
      <c r="H60" s="11">
        <f t="shared" si="2"/>
        <v>-9753159.54</v>
      </c>
      <c r="I60" s="13">
        <f t="shared" si="3"/>
        <v>72.99125079547883</v>
      </c>
      <c r="J60" s="35"/>
    </row>
    <row r="61" spans="1:10" ht="110.25" customHeight="1">
      <c r="A61" s="21" t="s">
        <v>93</v>
      </c>
      <c r="B61" s="26" t="s">
        <v>92</v>
      </c>
      <c r="C61" s="14">
        <v>101478620</v>
      </c>
      <c r="D61" s="15">
        <v>149152130</v>
      </c>
      <c r="E61" s="15">
        <v>149152130</v>
      </c>
      <c r="F61" s="11">
        <f aca="true" t="shared" si="4" ref="F61:F79">E61-C61</f>
        <v>47673510</v>
      </c>
      <c r="G61" s="17">
        <f t="shared" si="1"/>
        <v>146.97887101736308</v>
      </c>
      <c r="H61" s="11">
        <f aca="true" t="shared" si="5" ref="H61:H79">E61-D61</f>
        <v>0</v>
      </c>
      <c r="I61" s="13">
        <f aca="true" t="shared" si="6" ref="I61:I79">(E61/D61)*100</f>
        <v>100</v>
      </c>
      <c r="J61" s="43" t="s">
        <v>156</v>
      </c>
    </row>
    <row r="62" spans="1:10" ht="24" customHeight="1">
      <c r="A62" s="21" t="s">
        <v>170</v>
      </c>
      <c r="B62" s="26" t="s">
        <v>169</v>
      </c>
      <c r="C62" s="14">
        <v>175562346.55</v>
      </c>
      <c r="D62" s="15">
        <v>269179410.45</v>
      </c>
      <c r="E62" s="15">
        <v>370067918.75</v>
      </c>
      <c r="F62" s="11">
        <f t="shared" si="4"/>
        <v>194505572.2</v>
      </c>
      <c r="G62" s="17">
        <f t="shared" si="1"/>
        <v>210.79002760116614</v>
      </c>
      <c r="H62" s="11">
        <f t="shared" si="5"/>
        <v>100888508.30000001</v>
      </c>
      <c r="I62" s="13">
        <f t="shared" si="6"/>
        <v>137.48002424529423</v>
      </c>
      <c r="J62" s="44"/>
    </row>
    <row r="63" spans="1:10" ht="27">
      <c r="A63" s="20" t="s">
        <v>95</v>
      </c>
      <c r="B63" s="25" t="s">
        <v>94</v>
      </c>
      <c r="C63" s="9">
        <f>C64+C65+C66+C67+C68+C69+C70</f>
        <v>1891854081</v>
      </c>
      <c r="D63" s="9">
        <f>D64+D65+D66+D67+D68+D69+D70</f>
        <v>2131070265</v>
      </c>
      <c r="E63" s="9">
        <f>E64+E65+E66+E67+E68+E69+E70</f>
        <v>2120704855.78</v>
      </c>
      <c r="F63" s="11">
        <f t="shared" si="4"/>
        <v>228850774.77999997</v>
      </c>
      <c r="G63" s="17">
        <f t="shared" si="1"/>
        <v>112.0966398560207</v>
      </c>
      <c r="H63" s="11">
        <f t="shared" si="5"/>
        <v>-10365409.220000029</v>
      </c>
      <c r="I63" s="13">
        <f t="shared" si="6"/>
        <v>99.51360546903413</v>
      </c>
      <c r="J63" s="11"/>
    </row>
    <row r="64" spans="1:10" ht="40.5">
      <c r="A64" s="21" t="s">
        <v>97</v>
      </c>
      <c r="B64" s="26" t="s">
        <v>96</v>
      </c>
      <c r="C64" s="14">
        <v>48875912</v>
      </c>
      <c r="D64" s="15">
        <v>53948659</v>
      </c>
      <c r="E64" s="15">
        <v>48799454.4</v>
      </c>
      <c r="F64" s="11">
        <f t="shared" si="4"/>
        <v>-76457.60000000149</v>
      </c>
      <c r="G64" s="12">
        <f t="shared" si="1"/>
        <v>99.8435679317861</v>
      </c>
      <c r="H64" s="11">
        <f t="shared" si="5"/>
        <v>-5149204.6000000015</v>
      </c>
      <c r="I64" s="13">
        <f t="shared" si="6"/>
        <v>90.45536127227926</v>
      </c>
      <c r="J64" s="11"/>
    </row>
    <row r="65" spans="1:10" ht="81">
      <c r="A65" s="21" t="s">
        <v>99</v>
      </c>
      <c r="B65" s="26" t="s">
        <v>98</v>
      </c>
      <c r="C65" s="14">
        <v>19146000</v>
      </c>
      <c r="D65" s="15">
        <v>19146000</v>
      </c>
      <c r="E65" s="15">
        <v>15366000</v>
      </c>
      <c r="F65" s="11">
        <f t="shared" si="4"/>
        <v>-3780000</v>
      </c>
      <c r="G65" s="17">
        <f t="shared" si="1"/>
        <v>80.25697273581949</v>
      </c>
      <c r="H65" s="11">
        <f t="shared" si="5"/>
        <v>-3780000</v>
      </c>
      <c r="I65" s="13">
        <f t="shared" si="6"/>
        <v>80.25697273581949</v>
      </c>
      <c r="J65" s="43" t="s">
        <v>157</v>
      </c>
    </row>
    <row r="66" spans="1:10" ht="67.5">
      <c r="A66" s="21" t="s">
        <v>101</v>
      </c>
      <c r="B66" s="26" t="s">
        <v>100</v>
      </c>
      <c r="C66" s="14">
        <v>21814181</v>
      </c>
      <c r="D66" s="15">
        <v>17393000</v>
      </c>
      <c r="E66" s="15">
        <v>17393000</v>
      </c>
      <c r="F66" s="11">
        <f t="shared" si="4"/>
        <v>-4421181</v>
      </c>
      <c r="G66" s="17">
        <f t="shared" si="1"/>
        <v>79.73253728847304</v>
      </c>
      <c r="H66" s="11">
        <f t="shared" si="5"/>
        <v>0</v>
      </c>
      <c r="I66" s="13">
        <f t="shared" si="6"/>
        <v>100</v>
      </c>
      <c r="J66" s="45"/>
    </row>
    <row r="67" spans="1:10" ht="67.5">
      <c r="A67" s="21" t="s">
        <v>103</v>
      </c>
      <c r="B67" s="26" t="s">
        <v>102</v>
      </c>
      <c r="C67" s="14">
        <v>976052</v>
      </c>
      <c r="D67" s="15">
        <v>1584246</v>
      </c>
      <c r="E67" s="15">
        <v>148041.38</v>
      </c>
      <c r="F67" s="11">
        <f t="shared" si="4"/>
        <v>-828010.62</v>
      </c>
      <c r="G67" s="17">
        <f t="shared" si="1"/>
        <v>15.167366082954597</v>
      </c>
      <c r="H67" s="11">
        <f t="shared" si="5"/>
        <v>-1436204.62</v>
      </c>
      <c r="I67" s="13">
        <f t="shared" si="6"/>
        <v>9.344595473177778</v>
      </c>
      <c r="J67" s="44"/>
    </row>
    <row r="68" spans="1:10" ht="67.5">
      <c r="A68" s="21" t="s">
        <v>105</v>
      </c>
      <c r="B68" s="26" t="s">
        <v>104</v>
      </c>
      <c r="C68" s="14">
        <v>1714068</v>
      </c>
      <c r="D68" s="15">
        <v>2171520</v>
      </c>
      <c r="E68" s="15">
        <v>2171520</v>
      </c>
      <c r="F68" s="11">
        <f t="shared" si="4"/>
        <v>457452</v>
      </c>
      <c r="G68" s="17">
        <f t="shared" si="1"/>
        <v>126.68808938735219</v>
      </c>
      <c r="H68" s="11">
        <f t="shared" si="5"/>
        <v>0</v>
      </c>
      <c r="I68" s="13">
        <f t="shared" si="6"/>
        <v>100</v>
      </c>
      <c r="J68" s="43" t="s">
        <v>156</v>
      </c>
    </row>
    <row r="69" spans="1:10" ht="81">
      <c r="A69" s="21" t="s">
        <v>107</v>
      </c>
      <c r="B69" s="26" t="s">
        <v>106</v>
      </c>
      <c r="C69" s="14">
        <v>1714068</v>
      </c>
      <c r="D69" s="15">
        <v>4343040</v>
      </c>
      <c r="E69" s="15">
        <v>4343040</v>
      </c>
      <c r="F69" s="11">
        <f t="shared" si="4"/>
        <v>2628972</v>
      </c>
      <c r="G69" s="17">
        <f t="shared" si="1"/>
        <v>253.37617877470439</v>
      </c>
      <c r="H69" s="11">
        <f t="shared" si="5"/>
        <v>0</v>
      </c>
      <c r="I69" s="13">
        <f t="shared" si="6"/>
        <v>100</v>
      </c>
      <c r="J69" s="45"/>
    </row>
    <row r="70" spans="1:10" ht="15.75" customHeight="1">
      <c r="A70" s="21" t="s">
        <v>172</v>
      </c>
      <c r="B70" s="26" t="s">
        <v>171</v>
      </c>
      <c r="C70" s="14">
        <v>1797613800</v>
      </c>
      <c r="D70" s="15">
        <v>2032483800</v>
      </c>
      <c r="E70" s="15">
        <v>2032483800</v>
      </c>
      <c r="F70" s="11">
        <f t="shared" si="4"/>
        <v>234870000</v>
      </c>
      <c r="G70" s="17">
        <f t="shared" si="1"/>
        <v>113.06565403536621</v>
      </c>
      <c r="H70" s="11">
        <f t="shared" si="5"/>
        <v>0</v>
      </c>
      <c r="I70" s="13">
        <f t="shared" si="6"/>
        <v>100</v>
      </c>
      <c r="J70" s="44"/>
    </row>
    <row r="71" spans="1:10" ht="18" customHeight="1">
      <c r="A71" s="20" t="s">
        <v>109</v>
      </c>
      <c r="B71" s="25" t="s">
        <v>108</v>
      </c>
      <c r="C71" s="9">
        <f>C72+C73</f>
        <v>76999500</v>
      </c>
      <c r="D71" s="9">
        <f>D72+D73</f>
        <v>87225882.33</v>
      </c>
      <c r="E71" s="9">
        <f>E72+E73</f>
        <v>88795561.33</v>
      </c>
      <c r="F71" s="11">
        <f t="shared" si="4"/>
        <v>11796061.329999998</v>
      </c>
      <c r="G71" s="17">
        <f t="shared" si="1"/>
        <v>115.31965964714057</v>
      </c>
      <c r="H71" s="11">
        <f t="shared" si="5"/>
        <v>1569679</v>
      </c>
      <c r="I71" s="13">
        <f t="shared" si="6"/>
        <v>101.79955645970018</v>
      </c>
      <c r="J71" s="11"/>
    </row>
    <row r="72" spans="1:10" ht="67.5">
      <c r="A72" s="21" t="s">
        <v>111</v>
      </c>
      <c r="B72" s="26" t="s">
        <v>110</v>
      </c>
      <c r="C72" s="14">
        <v>76999500</v>
      </c>
      <c r="D72" s="15">
        <v>76999500</v>
      </c>
      <c r="E72" s="15">
        <v>76999500</v>
      </c>
      <c r="F72" s="11">
        <f t="shared" si="4"/>
        <v>0</v>
      </c>
      <c r="G72" s="12">
        <f t="shared" si="1"/>
        <v>100</v>
      </c>
      <c r="H72" s="11">
        <f t="shared" si="5"/>
        <v>0</v>
      </c>
      <c r="I72" s="13">
        <f t="shared" si="6"/>
        <v>100</v>
      </c>
      <c r="J72" s="11"/>
    </row>
    <row r="73" spans="1:10" ht="33" customHeight="1">
      <c r="A73" s="21" t="s">
        <v>174</v>
      </c>
      <c r="B73" s="26" t="s">
        <v>173</v>
      </c>
      <c r="C73" s="14">
        <v>0</v>
      </c>
      <c r="D73" s="15">
        <v>10226382.33</v>
      </c>
      <c r="E73" s="15">
        <v>11796061.33</v>
      </c>
      <c r="F73" s="11">
        <f t="shared" si="4"/>
        <v>11796061.33</v>
      </c>
      <c r="G73" s="12"/>
      <c r="H73" s="11">
        <f t="shared" si="5"/>
        <v>1569679</v>
      </c>
      <c r="I73" s="13">
        <f t="shared" si="6"/>
        <v>115.34930877163869</v>
      </c>
      <c r="J73" s="11"/>
    </row>
    <row r="74" spans="1:10" ht="30" customHeight="1">
      <c r="A74" s="20" t="s">
        <v>113</v>
      </c>
      <c r="B74" s="25" t="s">
        <v>112</v>
      </c>
      <c r="C74" s="9">
        <v>0</v>
      </c>
      <c r="D74" s="10">
        <v>1718285.65</v>
      </c>
      <c r="E74" s="10">
        <v>1718285.65</v>
      </c>
      <c r="F74" s="11">
        <f t="shared" si="4"/>
        <v>1718285.65</v>
      </c>
      <c r="G74" s="12"/>
      <c r="H74" s="11">
        <f t="shared" si="5"/>
        <v>0</v>
      </c>
      <c r="I74" s="13">
        <f t="shared" si="6"/>
        <v>100</v>
      </c>
      <c r="J74" s="11"/>
    </row>
    <row r="75" spans="1:10" ht="40.5">
      <c r="A75" s="21" t="s">
        <v>115</v>
      </c>
      <c r="B75" s="26" t="s">
        <v>114</v>
      </c>
      <c r="C75" s="14">
        <v>0</v>
      </c>
      <c r="D75" s="15">
        <v>1718285.65</v>
      </c>
      <c r="E75" s="15">
        <v>1718285.65</v>
      </c>
      <c r="F75" s="11">
        <f t="shared" si="4"/>
        <v>1718285.65</v>
      </c>
      <c r="G75" s="12"/>
      <c r="H75" s="11">
        <f t="shared" si="5"/>
        <v>0</v>
      </c>
      <c r="I75" s="13">
        <f t="shared" si="6"/>
        <v>100</v>
      </c>
      <c r="J75" s="11"/>
    </row>
    <row r="76" spans="1:10" ht="19.5" customHeight="1">
      <c r="A76" s="20" t="s">
        <v>117</v>
      </c>
      <c r="B76" s="25" t="s">
        <v>116</v>
      </c>
      <c r="C76" s="9">
        <v>0</v>
      </c>
      <c r="D76" s="10">
        <v>355450</v>
      </c>
      <c r="E76" s="10">
        <v>355450</v>
      </c>
      <c r="F76" s="11">
        <f t="shared" si="4"/>
        <v>355450</v>
      </c>
      <c r="G76" s="12"/>
      <c r="H76" s="11">
        <f t="shared" si="5"/>
        <v>0</v>
      </c>
      <c r="I76" s="13">
        <f t="shared" si="6"/>
        <v>100</v>
      </c>
      <c r="J76" s="11"/>
    </row>
    <row r="77" spans="1:10" ht="31.5" customHeight="1">
      <c r="A77" s="21" t="s">
        <v>176</v>
      </c>
      <c r="B77" s="26" t="s">
        <v>175</v>
      </c>
      <c r="C77" s="14">
        <v>0</v>
      </c>
      <c r="D77" s="15">
        <v>355450</v>
      </c>
      <c r="E77" s="15">
        <v>355450</v>
      </c>
      <c r="F77" s="11">
        <f t="shared" si="4"/>
        <v>355450</v>
      </c>
      <c r="G77" s="12"/>
      <c r="H77" s="11">
        <f t="shared" si="5"/>
        <v>0</v>
      </c>
      <c r="I77" s="13">
        <f t="shared" si="6"/>
        <v>100</v>
      </c>
      <c r="J77" s="11"/>
    </row>
    <row r="78" spans="1:10" ht="81">
      <c r="A78" s="20" t="s">
        <v>119</v>
      </c>
      <c r="B78" s="25" t="s">
        <v>118</v>
      </c>
      <c r="C78" s="9">
        <v>0</v>
      </c>
      <c r="D78" s="10">
        <v>12143578.02</v>
      </c>
      <c r="E78" s="10">
        <v>12191876.13</v>
      </c>
      <c r="F78" s="11">
        <f t="shared" si="4"/>
        <v>12191876.13</v>
      </c>
      <c r="G78" s="12"/>
      <c r="H78" s="11">
        <f t="shared" si="5"/>
        <v>48298.11000000127</v>
      </c>
      <c r="I78" s="13">
        <f t="shared" si="6"/>
        <v>100.39772552966231</v>
      </c>
      <c r="J78" s="11"/>
    </row>
    <row r="79" spans="1:10" ht="54">
      <c r="A79" s="32" t="s">
        <v>121</v>
      </c>
      <c r="B79" s="33" t="s">
        <v>120</v>
      </c>
      <c r="C79" s="34">
        <v>0</v>
      </c>
      <c r="D79" s="34">
        <v>-10372929.2</v>
      </c>
      <c r="E79" s="34">
        <v>-10298685.99</v>
      </c>
      <c r="F79" s="35">
        <f t="shared" si="4"/>
        <v>-10298685.99</v>
      </c>
      <c r="G79" s="36"/>
      <c r="H79" s="35">
        <f t="shared" si="5"/>
        <v>74243.20999999903</v>
      </c>
      <c r="I79" s="37">
        <f t="shared" si="6"/>
        <v>99.28425993691349</v>
      </c>
      <c r="J79" s="35"/>
    </row>
    <row r="80" spans="1:10" s="42" customFormat="1" ht="24.75" customHeight="1">
      <c r="A80" s="38" t="s">
        <v>159</v>
      </c>
      <c r="B80" s="40"/>
      <c r="C80" s="39">
        <f>C45+C9</f>
        <v>4285665799.55</v>
      </c>
      <c r="D80" s="39">
        <f aca="true" t="shared" si="7" ref="D80:I80">D45+D9</f>
        <v>5229196636.74</v>
      </c>
      <c r="E80" s="39">
        <f t="shared" si="7"/>
        <v>5361239762.259999</v>
      </c>
      <c r="F80" s="39">
        <f t="shared" si="7"/>
        <v>1075573962.7099993</v>
      </c>
      <c r="G80" s="39">
        <f t="shared" si="7"/>
        <v>248.3377438683796</v>
      </c>
      <c r="H80" s="39">
        <f t="shared" si="7"/>
        <v>132043125.5199995</v>
      </c>
      <c r="I80" s="39">
        <f t="shared" si="7"/>
        <v>207.87394037730098</v>
      </c>
      <c r="J80" s="41"/>
    </row>
    <row r="82" spans="2:6" ht="13.5">
      <c r="B82" s="29"/>
      <c r="C82" s="30"/>
      <c r="D82" s="30"/>
      <c r="E82" s="30"/>
      <c r="F82" s="30"/>
    </row>
    <row r="83" spans="2:6" ht="13.5">
      <c r="B83" s="29"/>
      <c r="C83" s="30"/>
      <c r="D83" s="30"/>
      <c r="E83" s="30"/>
      <c r="F83" s="30"/>
    </row>
    <row r="84" spans="2:6" ht="13.5">
      <c r="B84" s="29"/>
      <c r="C84" s="30"/>
      <c r="D84" s="31"/>
      <c r="E84" s="31"/>
      <c r="F84" s="31"/>
    </row>
    <row r="85" spans="2:6" ht="13.5">
      <c r="B85" s="29"/>
      <c r="C85" s="30"/>
      <c r="D85" s="30"/>
      <c r="E85" s="30"/>
      <c r="F85" s="30"/>
    </row>
    <row r="86" spans="2:6" ht="13.5">
      <c r="B86" s="29"/>
      <c r="C86" s="30"/>
      <c r="D86" s="30"/>
      <c r="E86" s="30"/>
      <c r="F86" s="30"/>
    </row>
    <row r="87" spans="2:6" ht="13.5">
      <c r="B87" s="29"/>
      <c r="C87" s="30"/>
      <c r="D87" s="30"/>
      <c r="E87" s="30"/>
      <c r="F87" s="30"/>
    </row>
  </sheetData>
  <sheetProtection/>
  <mergeCells count="11">
    <mergeCell ref="B2:I4"/>
    <mergeCell ref="J39:J41"/>
    <mergeCell ref="J61:J62"/>
    <mergeCell ref="J65:J67"/>
    <mergeCell ref="J68:J70"/>
    <mergeCell ref="J54:J58"/>
    <mergeCell ref="J42:J43"/>
    <mergeCell ref="J10:J11"/>
    <mergeCell ref="J31:J32"/>
    <mergeCell ref="J15:J17"/>
    <mergeCell ref="J21:J22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Ежова</cp:lastModifiedBy>
  <cp:lastPrinted>2022-07-25T07:57:18Z</cp:lastPrinted>
  <dcterms:created xsi:type="dcterms:W3CDTF">2022-06-17T06:38:42Z</dcterms:created>
  <dcterms:modified xsi:type="dcterms:W3CDTF">2023-04-13T13:39:28Z</dcterms:modified>
  <cp:category/>
  <cp:version/>
  <cp:contentType/>
  <cp:contentStatus/>
</cp:coreProperties>
</file>