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320" windowHeight="10110" activeTab="0"/>
  </bookViews>
  <sheets>
    <sheet name="2018" sheetId="1" r:id="rId1"/>
  </sheets>
  <definedNames>
    <definedName name="_xlnm.Print_Titles" localSheetId="0">'2018'!$5:$7</definedName>
  </definedNames>
  <calcPr fullCalcOnLoad="1"/>
</workbook>
</file>

<file path=xl/sharedStrings.xml><?xml version="1.0" encoding="utf-8"?>
<sst xmlns="http://schemas.openxmlformats.org/spreadsheetml/2006/main" count="91" uniqueCount="47">
  <si>
    <t>Реквизиты соглашения</t>
  </si>
  <si>
    <t>№</t>
  </si>
  <si>
    <t>Итого по соглашениям</t>
  </si>
  <si>
    <t>Итого по соглашениям (бюджет)</t>
  </si>
  <si>
    <t>Итого по соглашениям (внебюджет)</t>
  </si>
  <si>
    <t>Итого по соглашениям 2015 года</t>
  </si>
  <si>
    <t>Соглашение о сотрудничестве между администрацией МОГО "Ухта" и ООО "Лукойл - Коми" от 20.04.2015 № 15Y0931</t>
  </si>
  <si>
    <t>ПФХД</t>
  </si>
  <si>
    <t>X</t>
  </si>
  <si>
    <t>Смета</t>
  </si>
  <si>
    <t>Остаток по смете (ст.6-ст.7)</t>
  </si>
  <si>
    <t xml:space="preserve">Поступило </t>
  </si>
  <si>
    <t xml:space="preserve">Израсходовано </t>
  </si>
  <si>
    <t>Остаток  средств на счете учреждений</t>
  </si>
  <si>
    <r>
      <t>Израсходовано</t>
    </r>
  </si>
  <si>
    <t xml:space="preserve">Остаток по смете </t>
  </si>
  <si>
    <t>Поступления от иной, приносящей доход деятельности (безвозмездная помощь от юридических и физических лиц)</t>
  </si>
  <si>
    <t>рублей</t>
  </si>
  <si>
    <t>Х</t>
  </si>
  <si>
    <t>Итого по соглашениям 2017 года</t>
  </si>
  <si>
    <t>Капитальный ремонт кровли МОУ "НОШ № 23" пгт. Ярега и приобретение технических средств и оборудования для включения в образовательный процесс детей-инвалидов</t>
  </si>
  <si>
    <t>Проведение городских мероприятий и праздников</t>
  </si>
  <si>
    <t>Проведение конкурса на разработку макета памятника нефтепереработчику</t>
  </si>
  <si>
    <t>Соглашение о сотрудничестве  между администрацией МОГО "Ухта" и ООО "ЛУКОЙЛ-Ухтанефтепереработка" от 01.01.2017 № 17-05-2017</t>
  </si>
  <si>
    <t xml:space="preserve">Договор пожертвования с АО "Транснефть-Север" от 22.02.2017 №275/17 </t>
  </si>
  <si>
    <t>МУ "Управление физической культуры и спорта" администрации МОГО "Ухта"</t>
  </si>
  <si>
    <t>МУ "Управление образования" администрации МОГО "Ухта"</t>
  </si>
  <si>
    <t>Открыто бюджетных ассигнований в 2018 году</t>
  </si>
  <si>
    <t>Остаток на 01.01.2018</t>
  </si>
  <si>
    <t>Предусмотрено соглашением на 2018 год</t>
  </si>
  <si>
    <t>Открыто плановых назначений в 2018 году</t>
  </si>
  <si>
    <t xml:space="preserve">Замена витражей большой ванны плавательного бассейна "Юность" в г.Ухта" </t>
  </si>
  <si>
    <t>Укрепление материально-технической базы МДОУ "Детский сад №4 общеразвивающего вида"</t>
  </si>
  <si>
    <t>Укрепление материально-технической базы МДОУ "Детский сад №31 общеразвивающего вида"</t>
  </si>
  <si>
    <t>Укрепление материально-технической базы МДОУ "Детский сад №3 общеразвивающего вида"</t>
  </si>
  <si>
    <t>Участие воспитанников МУ ДО "Центр юных техников" г. Ухты в республиканских, всероссийских соревнованиях и мероприятиях, организация и проведение муниципальных соревнований, конкурсов, приобретение призов победителям и участникам</t>
  </si>
  <si>
    <t>Проведение общегородских мероприятий МУ "Объединенный центр народной культуры МОГО "Ухта"</t>
  </si>
  <si>
    <t>Итого по соглашениям 2018 года</t>
  </si>
  <si>
    <t>Содержание памятного знака "Вечная слава нефтяникам Яреги, погибшим в боях за Родину и благоустройство прилегающей территории (письмо Лукойла от 17.10.2018)</t>
  </si>
  <si>
    <t>Информация по безвозмездным поступлениям по бюджету в 2018 году по состоянию на 01.01.2019</t>
  </si>
  <si>
    <t>Информация по безвозмездным поступлениям по внебюджету в 2018 году по состоянию на 01.01.2019</t>
  </si>
  <si>
    <t>Договор пожертвования с АО "Транснефть-Север" от 29.10.2018 № ТСВ-1283/43/18</t>
  </si>
  <si>
    <t xml:space="preserve">Капитальный ремонт объекта: "Спортивный комплекс "Нефтяник", расположенного по адресу: г. Ухта, ул. Мира, 3а" </t>
  </si>
  <si>
    <t>Приложение 1 к пояснительной записке</t>
  </si>
  <si>
    <t>Соглашение о сотрудничестве  между администрацией МОГО "Ухта" и ООО "ЛУКОЙЛ-Коми" на 2017 год</t>
  </si>
  <si>
    <t>Соглашение о сотрудничестве  между администрацией МОГО "Ухта" и ООО "ЛУКОЙЛ-Коми" на 2018 год от 28.02.2018 № 73-17-2018</t>
  </si>
  <si>
    <t>МУ "Управление культуры" администрации МОГО "Ухта"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</si>
</sst>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.3"/>
      <color indexed="56"/>
      <name val="Times New Roman"/>
      <family val="1"/>
    </font>
    <font>
      <sz val="12.3"/>
      <name val="Times New Roman"/>
      <family val="1"/>
    </font>
    <font>
      <b/>
      <sz val="14"/>
      <name val="Times New Roman"/>
      <family val="1"/>
    </font>
    <font>
      <b/>
      <sz val="12.3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57"/>
      <name val="Times New Roman"/>
      <family val="1"/>
    </font>
    <font>
      <sz val="12.3"/>
      <color indexed="57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6"/>
      <name val="Times New Roman"/>
      <family val="1"/>
    </font>
    <font>
      <sz val="12.3"/>
      <color theme="6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4" fontId="6" fillId="0" borderId="0" xfId="0" applyNumberFormat="1" applyFont="1" applyBorder="1" applyAlignment="1" applyProtection="1">
      <alignment horizontal="right" vertical="center" wrapText="1"/>
      <protection/>
    </xf>
    <xf numFmtId="0" fontId="4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right" vertical="center" wrapText="1"/>
    </xf>
    <xf numFmtId="4" fontId="4" fillId="33" borderId="0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right" vertical="center"/>
    </xf>
    <xf numFmtId="4" fontId="4" fillId="33" borderId="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3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75" zoomScaleNormal="75" zoomScaleSheetLayoutView="80" zoomScalePageLayoutView="0" workbookViewId="0" topLeftCell="B1">
      <selection activeCell="B39" sqref="B39"/>
    </sheetView>
  </sheetViews>
  <sheetFormatPr defaultColWidth="9.140625" defaultRowHeight="15"/>
  <cols>
    <col min="1" max="1" width="4.28125" style="2" customWidth="1"/>
    <col min="2" max="2" width="62.140625" style="1" customWidth="1"/>
    <col min="3" max="8" width="21.28125" style="1" customWidth="1"/>
    <col min="9" max="9" width="18.7109375" style="1" customWidth="1"/>
    <col min="10" max="10" width="20.57421875" style="1" customWidth="1"/>
    <col min="11" max="11" width="18.140625" style="1" customWidth="1"/>
    <col min="12" max="16384" width="9.140625" style="1" customWidth="1"/>
  </cols>
  <sheetData>
    <row r="1" spans="8:11" ht="18.75">
      <c r="H1" s="39" t="s">
        <v>43</v>
      </c>
      <c r="I1" s="39"/>
      <c r="J1" s="39"/>
      <c r="K1" s="39"/>
    </row>
    <row r="3" spans="1:11" ht="18.75">
      <c r="A3" s="42" t="s">
        <v>39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ht="18.75">
      <c r="A4" s="8"/>
      <c r="B4" s="8"/>
      <c r="C4" s="8"/>
      <c r="D4" s="8"/>
      <c r="E4" s="8"/>
      <c r="F4" s="8"/>
      <c r="G4" s="8"/>
      <c r="H4" s="8"/>
      <c r="I4" s="8"/>
      <c r="J4" s="8"/>
      <c r="K4" s="9" t="s">
        <v>17</v>
      </c>
    </row>
    <row r="5" spans="1:11" ht="18.75">
      <c r="A5" s="43" t="s">
        <v>1</v>
      </c>
      <c r="B5" s="43" t="s">
        <v>0</v>
      </c>
      <c r="C5" s="40" t="s">
        <v>28</v>
      </c>
      <c r="D5" s="40" t="s">
        <v>29</v>
      </c>
      <c r="E5" s="40" t="s">
        <v>11</v>
      </c>
      <c r="F5" s="41" t="s">
        <v>9</v>
      </c>
      <c r="G5" s="41"/>
      <c r="H5" s="41"/>
      <c r="I5" s="41" t="s">
        <v>7</v>
      </c>
      <c r="J5" s="41"/>
      <c r="K5" s="41"/>
    </row>
    <row r="6" spans="1:11" ht="75">
      <c r="A6" s="43"/>
      <c r="B6" s="43"/>
      <c r="C6" s="40"/>
      <c r="D6" s="40"/>
      <c r="E6" s="40"/>
      <c r="F6" s="10" t="s">
        <v>27</v>
      </c>
      <c r="G6" s="10" t="s">
        <v>12</v>
      </c>
      <c r="H6" s="11" t="s">
        <v>15</v>
      </c>
      <c r="I6" s="10" t="s">
        <v>30</v>
      </c>
      <c r="J6" s="10" t="s">
        <v>14</v>
      </c>
      <c r="K6" s="10" t="s">
        <v>13</v>
      </c>
    </row>
    <row r="7" spans="1:11" s="2" customFormat="1" ht="18.7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26">
        <v>12</v>
      </c>
    </row>
    <row r="8" spans="1:11" ht="56.25">
      <c r="A8" s="13">
        <v>1</v>
      </c>
      <c r="B8" s="14" t="s">
        <v>6</v>
      </c>
      <c r="C8" s="11">
        <f aca="true" t="shared" si="0" ref="C8:H8">SUM(C9:C9)</f>
        <v>42965.49</v>
      </c>
      <c r="D8" s="11"/>
      <c r="E8" s="11"/>
      <c r="F8" s="11">
        <f t="shared" si="0"/>
        <v>42965.49</v>
      </c>
      <c r="G8" s="11">
        <f t="shared" si="0"/>
        <v>42965.49</v>
      </c>
      <c r="H8" s="11">
        <f t="shared" si="0"/>
        <v>0</v>
      </c>
      <c r="I8" s="11"/>
      <c r="J8" s="11"/>
      <c r="K8" s="11"/>
    </row>
    <row r="9" spans="1:11" ht="75">
      <c r="A9" s="13"/>
      <c r="B9" s="15" t="s">
        <v>38</v>
      </c>
      <c r="C9" s="16">
        <v>42965.49</v>
      </c>
      <c r="D9" s="16" t="s">
        <v>8</v>
      </c>
      <c r="E9" s="16" t="s">
        <v>8</v>
      </c>
      <c r="F9" s="16">
        <v>42965.49</v>
      </c>
      <c r="G9" s="16">
        <v>42965.49</v>
      </c>
      <c r="H9" s="16">
        <f>SUM(F9-G9)</f>
        <v>0</v>
      </c>
      <c r="I9" s="16" t="s">
        <v>8</v>
      </c>
      <c r="J9" s="16" t="s">
        <v>8</v>
      </c>
      <c r="K9" s="16" t="s">
        <v>8</v>
      </c>
    </row>
    <row r="10" spans="1:11" s="2" customFormat="1" ht="18.75">
      <c r="A10" s="13"/>
      <c r="B10" s="17" t="s">
        <v>5</v>
      </c>
      <c r="C10" s="11">
        <f>C8</f>
        <v>42965.49</v>
      </c>
      <c r="D10" s="16"/>
      <c r="E10" s="16"/>
      <c r="F10" s="11">
        <f aca="true" t="shared" si="1" ref="F10:K10">F8</f>
        <v>42965.49</v>
      </c>
      <c r="G10" s="11">
        <f t="shared" si="1"/>
        <v>42965.49</v>
      </c>
      <c r="H10" s="11">
        <f t="shared" si="1"/>
        <v>0</v>
      </c>
      <c r="I10" s="11">
        <f t="shared" si="1"/>
        <v>0</v>
      </c>
      <c r="J10" s="11">
        <f t="shared" si="1"/>
        <v>0</v>
      </c>
      <c r="K10" s="11">
        <f t="shared" si="1"/>
        <v>0</v>
      </c>
    </row>
    <row r="11" spans="1:11" ht="56.25">
      <c r="A11" s="13">
        <v>2</v>
      </c>
      <c r="B11" s="18" t="s">
        <v>44</v>
      </c>
      <c r="C11" s="11">
        <f>SUM(C12)</f>
        <v>23520</v>
      </c>
      <c r="D11" s="11"/>
      <c r="E11" s="11"/>
      <c r="F11" s="11"/>
      <c r="G11" s="11"/>
      <c r="H11" s="11"/>
      <c r="I11" s="11">
        <f>SUM(I12:I12)</f>
        <v>23520</v>
      </c>
      <c r="J11" s="11">
        <f>SUM(J12:J12)</f>
        <v>23520</v>
      </c>
      <c r="K11" s="11">
        <f>SUM(K12:K12)</f>
        <v>0</v>
      </c>
    </row>
    <row r="12" spans="1:11" s="2" customFormat="1" ht="75">
      <c r="A12" s="13"/>
      <c r="B12" s="19" t="s">
        <v>20</v>
      </c>
      <c r="C12" s="16">
        <v>23520</v>
      </c>
      <c r="D12" s="16" t="s">
        <v>8</v>
      </c>
      <c r="E12" s="16" t="s">
        <v>8</v>
      </c>
      <c r="F12" s="16" t="s">
        <v>8</v>
      </c>
      <c r="G12" s="16" t="s">
        <v>8</v>
      </c>
      <c r="H12" s="16" t="s">
        <v>8</v>
      </c>
      <c r="I12" s="16">
        <v>23520</v>
      </c>
      <c r="J12" s="16">
        <v>23520</v>
      </c>
      <c r="K12" s="16">
        <f>SUM(I12-J12)</f>
        <v>0</v>
      </c>
    </row>
    <row r="13" spans="1:11" ht="75">
      <c r="A13" s="13">
        <v>3</v>
      </c>
      <c r="B13" s="18" t="s">
        <v>23</v>
      </c>
      <c r="C13" s="11">
        <f>SUM(C14:C14)</f>
        <v>100000</v>
      </c>
      <c r="D13" s="11"/>
      <c r="E13" s="11"/>
      <c r="F13" s="11">
        <f>SUM(F14:F14)</f>
        <v>100000</v>
      </c>
      <c r="G13" s="11">
        <f>SUM(G14:G14)</f>
        <v>0</v>
      </c>
      <c r="H13" s="11">
        <f>SUM(H14:H14)</f>
        <v>100000</v>
      </c>
      <c r="I13" s="11"/>
      <c r="J13" s="11"/>
      <c r="K13" s="11"/>
    </row>
    <row r="14" spans="1:11" ht="37.5">
      <c r="A14" s="13"/>
      <c r="B14" s="19" t="s">
        <v>22</v>
      </c>
      <c r="C14" s="16">
        <v>100000</v>
      </c>
      <c r="D14" s="16" t="s">
        <v>8</v>
      </c>
      <c r="E14" s="16" t="s">
        <v>8</v>
      </c>
      <c r="F14" s="16">
        <v>100000</v>
      </c>
      <c r="G14" s="16"/>
      <c r="H14" s="16">
        <f>F14-G14</f>
        <v>100000</v>
      </c>
      <c r="I14" s="16" t="s">
        <v>8</v>
      </c>
      <c r="J14" s="16" t="s">
        <v>8</v>
      </c>
      <c r="K14" s="16" t="s">
        <v>8</v>
      </c>
    </row>
    <row r="15" spans="1:11" ht="37.5">
      <c r="A15" s="25">
        <v>4</v>
      </c>
      <c r="B15" s="18" t="s">
        <v>24</v>
      </c>
      <c r="C15" s="11">
        <f>SUM(C16)</f>
        <v>7384000</v>
      </c>
      <c r="D15" s="11"/>
      <c r="E15" s="11">
        <f>E16</f>
        <v>0</v>
      </c>
      <c r="F15" s="11">
        <f>F16</f>
        <v>10548431</v>
      </c>
      <c r="G15" s="11">
        <f>G16</f>
        <v>7384000</v>
      </c>
      <c r="H15" s="11">
        <f>H16</f>
        <v>3164431</v>
      </c>
      <c r="I15" s="11"/>
      <c r="J15" s="11"/>
      <c r="K15" s="11"/>
    </row>
    <row r="16" spans="1:11" ht="37.5">
      <c r="A16" s="25"/>
      <c r="B16" s="19" t="s">
        <v>31</v>
      </c>
      <c r="C16" s="16">
        <v>7384000</v>
      </c>
      <c r="D16" s="16" t="s">
        <v>8</v>
      </c>
      <c r="E16" s="16">
        <v>0</v>
      </c>
      <c r="F16" s="16">
        <v>10548431</v>
      </c>
      <c r="G16" s="16">
        <v>7384000</v>
      </c>
      <c r="H16" s="16">
        <f>SUM(F16-G16)</f>
        <v>3164431</v>
      </c>
      <c r="I16" s="16" t="s">
        <v>8</v>
      </c>
      <c r="J16" s="16" t="s">
        <v>8</v>
      </c>
      <c r="K16" s="16" t="s">
        <v>8</v>
      </c>
    </row>
    <row r="17" spans="1:11" s="35" customFormat="1" ht="18.75">
      <c r="A17" s="13"/>
      <c r="B17" s="17" t="s">
        <v>19</v>
      </c>
      <c r="C17" s="11">
        <f>SUM(C11+C13+C15)</f>
        <v>7507520</v>
      </c>
      <c r="D17" s="11" t="s">
        <v>8</v>
      </c>
      <c r="E17" s="11">
        <f aca="true" t="shared" si="2" ref="E17:K17">SUM(E11+E13+E15)</f>
        <v>0</v>
      </c>
      <c r="F17" s="11">
        <f t="shared" si="2"/>
        <v>10648431</v>
      </c>
      <c r="G17" s="11">
        <f t="shared" si="2"/>
        <v>7384000</v>
      </c>
      <c r="H17" s="11">
        <f t="shared" si="2"/>
        <v>3264431</v>
      </c>
      <c r="I17" s="11">
        <f t="shared" si="2"/>
        <v>23520</v>
      </c>
      <c r="J17" s="11">
        <f t="shared" si="2"/>
        <v>23520</v>
      </c>
      <c r="K17" s="11">
        <f t="shared" si="2"/>
        <v>0</v>
      </c>
    </row>
    <row r="18" spans="1:11" s="35" customFormat="1" ht="75">
      <c r="A18" s="36">
        <v>5</v>
      </c>
      <c r="B18" s="18" t="s">
        <v>45</v>
      </c>
      <c r="C18" s="11"/>
      <c r="D18" s="11">
        <f aca="true" t="shared" si="3" ref="D18:K18">SUM(D19:D24)</f>
        <v>1350000</v>
      </c>
      <c r="E18" s="11">
        <f t="shared" si="3"/>
        <v>1350000</v>
      </c>
      <c r="F18" s="11">
        <f t="shared" si="3"/>
        <v>1350000</v>
      </c>
      <c r="G18" s="11">
        <f t="shared" si="3"/>
        <v>1350000</v>
      </c>
      <c r="H18" s="11">
        <f t="shared" si="3"/>
        <v>0</v>
      </c>
      <c r="I18" s="11">
        <f t="shared" si="3"/>
        <v>1350000</v>
      </c>
      <c r="J18" s="11">
        <f t="shared" si="3"/>
        <v>1350000</v>
      </c>
      <c r="K18" s="11">
        <f t="shared" si="3"/>
        <v>0</v>
      </c>
    </row>
    <row r="19" spans="1:11" ht="42" customHeight="1">
      <c r="A19" s="34"/>
      <c r="B19" s="19" t="s">
        <v>32</v>
      </c>
      <c r="C19" s="16" t="s">
        <v>18</v>
      </c>
      <c r="D19" s="16">
        <v>300000</v>
      </c>
      <c r="E19" s="16">
        <v>300000</v>
      </c>
      <c r="F19" s="16">
        <v>300000</v>
      </c>
      <c r="G19" s="16">
        <v>300000</v>
      </c>
      <c r="H19" s="16">
        <f aca="true" t="shared" si="4" ref="H19:H24">F19-G19</f>
        <v>0</v>
      </c>
      <c r="I19" s="16">
        <v>300000</v>
      </c>
      <c r="J19" s="16">
        <v>300000</v>
      </c>
      <c r="K19" s="16">
        <f aca="true" t="shared" si="5" ref="K19:K24">I19-J19</f>
        <v>0</v>
      </c>
    </row>
    <row r="20" spans="1:11" ht="42" customHeight="1">
      <c r="A20" s="32"/>
      <c r="B20" s="19" t="s">
        <v>33</v>
      </c>
      <c r="C20" s="16" t="s">
        <v>18</v>
      </c>
      <c r="D20" s="16">
        <v>200000</v>
      </c>
      <c r="E20" s="16">
        <v>200000</v>
      </c>
      <c r="F20" s="16">
        <v>200000</v>
      </c>
      <c r="G20" s="16">
        <v>200000</v>
      </c>
      <c r="H20" s="16">
        <f t="shared" si="4"/>
        <v>0</v>
      </c>
      <c r="I20" s="16">
        <v>200000</v>
      </c>
      <c r="J20" s="16">
        <v>200000</v>
      </c>
      <c r="K20" s="16">
        <f t="shared" si="5"/>
        <v>0</v>
      </c>
    </row>
    <row r="21" spans="1:11" ht="37.5">
      <c r="A21" s="36"/>
      <c r="B21" s="19" t="s">
        <v>34</v>
      </c>
      <c r="C21" s="16" t="s">
        <v>18</v>
      </c>
      <c r="D21" s="16">
        <v>300000</v>
      </c>
      <c r="E21" s="16">
        <v>300000</v>
      </c>
      <c r="F21" s="16">
        <v>300000</v>
      </c>
      <c r="G21" s="16">
        <v>300000</v>
      </c>
      <c r="H21" s="16">
        <f t="shared" si="4"/>
        <v>0</v>
      </c>
      <c r="I21" s="16">
        <v>300000</v>
      </c>
      <c r="J21" s="16">
        <v>300000</v>
      </c>
      <c r="K21" s="16">
        <f t="shared" si="5"/>
        <v>0</v>
      </c>
    </row>
    <row r="22" spans="1:11" ht="112.5">
      <c r="A22" s="33"/>
      <c r="B22" s="19" t="s">
        <v>35</v>
      </c>
      <c r="C22" s="16" t="s">
        <v>18</v>
      </c>
      <c r="D22" s="16">
        <v>200000</v>
      </c>
      <c r="E22" s="16">
        <v>200000</v>
      </c>
      <c r="F22" s="16">
        <v>200000</v>
      </c>
      <c r="G22" s="16">
        <v>200000</v>
      </c>
      <c r="H22" s="16">
        <f t="shared" si="4"/>
        <v>0</v>
      </c>
      <c r="I22" s="16">
        <v>200000</v>
      </c>
      <c r="J22" s="16">
        <v>200000</v>
      </c>
      <c r="K22" s="16">
        <f t="shared" si="5"/>
        <v>0</v>
      </c>
    </row>
    <row r="23" spans="1:11" ht="56.25">
      <c r="A23" s="36"/>
      <c r="B23" s="19" t="s">
        <v>36</v>
      </c>
      <c r="C23" s="16" t="s">
        <v>18</v>
      </c>
      <c r="D23" s="16">
        <v>150000</v>
      </c>
      <c r="E23" s="16">
        <v>150000</v>
      </c>
      <c r="F23" s="16">
        <v>150000</v>
      </c>
      <c r="G23" s="16">
        <v>150000</v>
      </c>
      <c r="H23" s="16">
        <f t="shared" si="4"/>
        <v>0</v>
      </c>
      <c r="I23" s="16">
        <v>150000</v>
      </c>
      <c r="J23" s="16">
        <v>150000</v>
      </c>
      <c r="K23" s="16">
        <f t="shared" si="5"/>
        <v>0</v>
      </c>
    </row>
    <row r="24" spans="1:11" ht="18.75">
      <c r="A24" s="36"/>
      <c r="B24" s="19" t="s">
        <v>21</v>
      </c>
      <c r="C24" s="16" t="s">
        <v>18</v>
      </c>
      <c r="D24" s="16">
        <v>200000</v>
      </c>
      <c r="E24" s="16">
        <v>200000</v>
      </c>
      <c r="F24" s="16">
        <v>200000</v>
      </c>
      <c r="G24" s="16">
        <v>200000</v>
      </c>
      <c r="H24" s="16">
        <f t="shared" si="4"/>
        <v>0</v>
      </c>
      <c r="I24" s="16">
        <v>200000</v>
      </c>
      <c r="J24" s="16">
        <v>200000</v>
      </c>
      <c r="K24" s="16">
        <f t="shared" si="5"/>
        <v>0</v>
      </c>
    </row>
    <row r="25" spans="1:11" ht="37.5">
      <c r="A25" s="38">
        <v>6</v>
      </c>
      <c r="B25" s="18" t="s">
        <v>41</v>
      </c>
      <c r="C25" s="11"/>
      <c r="D25" s="11">
        <f>D26</f>
        <v>9270268</v>
      </c>
      <c r="E25" s="11">
        <f>E26</f>
        <v>6489187.6</v>
      </c>
      <c r="F25" s="11">
        <f>F26</f>
        <v>0</v>
      </c>
      <c r="G25" s="11">
        <f>G26</f>
        <v>0</v>
      </c>
      <c r="H25" s="11">
        <f>H26</f>
        <v>0</v>
      </c>
      <c r="I25" s="11"/>
      <c r="J25" s="11"/>
      <c r="K25" s="11"/>
    </row>
    <row r="26" spans="1:11" ht="56.25">
      <c r="A26" s="38"/>
      <c r="B26" s="19" t="s">
        <v>42</v>
      </c>
      <c r="C26" s="16" t="s">
        <v>18</v>
      </c>
      <c r="D26" s="16">
        <v>9270268</v>
      </c>
      <c r="E26" s="16">
        <v>6489187.6</v>
      </c>
      <c r="F26" s="16"/>
      <c r="G26" s="16"/>
      <c r="H26" s="16"/>
      <c r="I26" s="16" t="s">
        <v>8</v>
      </c>
      <c r="J26" s="16" t="s">
        <v>8</v>
      </c>
      <c r="K26" s="16" t="s">
        <v>8</v>
      </c>
    </row>
    <row r="27" spans="1:11" s="2" customFormat="1" ht="18.75">
      <c r="A27" s="36"/>
      <c r="B27" s="17" t="s">
        <v>37</v>
      </c>
      <c r="C27" s="11">
        <f aca="true" t="shared" si="6" ref="C27:K27">C18</f>
        <v>0</v>
      </c>
      <c r="D27" s="11">
        <f>D18+D25</f>
        <v>10620268</v>
      </c>
      <c r="E27" s="11">
        <f>E18+E25</f>
        <v>7839187.6</v>
      </c>
      <c r="F27" s="11">
        <f t="shared" si="6"/>
        <v>1350000</v>
      </c>
      <c r="G27" s="11">
        <f t="shared" si="6"/>
        <v>1350000</v>
      </c>
      <c r="H27" s="11">
        <f t="shared" si="6"/>
        <v>0</v>
      </c>
      <c r="I27" s="11">
        <f t="shared" si="6"/>
        <v>1350000</v>
      </c>
      <c r="J27" s="11">
        <f t="shared" si="6"/>
        <v>1350000</v>
      </c>
      <c r="K27" s="11">
        <f t="shared" si="6"/>
        <v>0</v>
      </c>
    </row>
    <row r="28" s="2" customFormat="1" ht="15.75"/>
    <row r="29" spans="1:11" s="2" customFormat="1" ht="18.75">
      <c r="A29" s="13"/>
      <c r="B29" s="17" t="s">
        <v>3</v>
      </c>
      <c r="C29" s="11">
        <f>SUM(C17+C10+C27+C25)</f>
        <v>7550485.49</v>
      </c>
      <c r="D29" s="11">
        <f>D27</f>
        <v>10620268</v>
      </c>
      <c r="E29" s="11">
        <f>E27</f>
        <v>7839187.6</v>
      </c>
      <c r="F29" s="11">
        <f aca="true" t="shared" si="7" ref="F29:K29">SUM(F17+F10+F27)</f>
        <v>12041396.49</v>
      </c>
      <c r="G29" s="11">
        <f t="shared" si="7"/>
        <v>8776965.49</v>
      </c>
      <c r="H29" s="11">
        <f t="shared" si="7"/>
        <v>3264431</v>
      </c>
      <c r="I29" s="11">
        <f t="shared" si="7"/>
        <v>1373520</v>
      </c>
      <c r="J29" s="11">
        <f>SUM(J17+J10+J27)</f>
        <v>1373520</v>
      </c>
      <c r="K29" s="11">
        <f t="shared" si="7"/>
        <v>0</v>
      </c>
    </row>
    <row r="30" spans="1:11" ht="18.75">
      <c r="A30" s="20"/>
      <c r="B30" s="21"/>
      <c r="C30" s="22"/>
      <c r="D30" s="22"/>
      <c r="E30" s="22"/>
      <c r="F30" s="22"/>
      <c r="G30" s="22"/>
      <c r="H30" s="22"/>
      <c r="I30" s="22"/>
      <c r="J30" s="22"/>
      <c r="K30" s="22"/>
    </row>
    <row r="31" spans="1:11" ht="18.75">
      <c r="A31" s="42" t="s">
        <v>40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</row>
    <row r="32" spans="1:11" ht="18.7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3" t="s">
        <v>17</v>
      </c>
    </row>
    <row r="33" spans="1:11" ht="18.75">
      <c r="A33" s="43" t="s">
        <v>1</v>
      </c>
      <c r="B33" s="43" t="s">
        <v>0</v>
      </c>
      <c r="C33" s="40" t="s">
        <v>28</v>
      </c>
      <c r="D33" s="40" t="s">
        <v>29</v>
      </c>
      <c r="E33" s="40" t="s">
        <v>11</v>
      </c>
      <c r="F33" s="41" t="s">
        <v>9</v>
      </c>
      <c r="G33" s="41"/>
      <c r="H33" s="41"/>
      <c r="I33" s="41" t="s">
        <v>7</v>
      </c>
      <c r="J33" s="41"/>
      <c r="K33" s="41"/>
    </row>
    <row r="34" spans="1:11" ht="75">
      <c r="A34" s="43"/>
      <c r="B34" s="43"/>
      <c r="C34" s="40"/>
      <c r="D34" s="40"/>
      <c r="E34" s="40"/>
      <c r="F34" s="10" t="s">
        <v>27</v>
      </c>
      <c r="G34" s="10" t="s">
        <v>12</v>
      </c>
      <c r="H34" s="11" t="s">
        <v>10</v>
      </c>
      <c r="I34" s="10" t="s">
        <v>30</v>
      </c>
      <c r="J34" s="30" t="s">
        <v>14</v>
      </c>
      <c r="K34" s="10" t="s">
        <v>13</v>
      </c>
    </row>
    <row r="35" spans="1:11" ht="18.75">
      <c r="A35" s="12">
        <v>1</v>
      </c>
      <c r="B35" s="12">
        <v>2</v>
      </c>
      <c r="C35" s="12">
        <v>3</v>
      </c>
      <c r="D35" s="12">
        <v>4</v>
      </c>
      <c r="E35" s="12">
        <v>5</v>
      </c>
      <c r="F35" s="12">
        <v>6</v>
      </c>
      <c r="G35" s="12">
        <v>7</v>
      </c>
      <c r="H35" s="12">
        <v>8</v>
      </c>
      <c r="I35" s="12">
        <v>9</v>
      </c>
      <c r="J35" s="29">
        <v>10</v>
      </c>
      <c r="K35" s="12">
        <v>11</v>
      </c>
    </row>
    <row r="36" spans="1:11" ht="56.25">
      <c r="A36" s="13">
        <v>1</v>
      </c>
      <c r="B36" s="14" t="s">
        <v>16</v>
      </c>
      <c r="C36" s="11">
        <f>SUM(C37:C39)</f>
        <v>2354680.28</v>
      </c>
      <c r="D36" s="11">
        <f>SUM(D37:D39)</f>
        <v>9622969.690000001</v>
      </c>
      <c r="E36" s="11">
        <f>SUM(E37:E39)</f>
        <v>9622969.690000001</v>
      </c>
      <c r="F36" s="11" t="s">
        <v>8</v>
      </c>
      <c r="G36" s="11" t="s">
        <v>8</v>
      </c>
      <c r="H36" s="11" t="s">
        <v>8</v>
      </c>
      <c r="I36" s="11">
        <f>SUM(I37:I39)</f>
        <v>11977649.97</v>
      </c>
      <c r="J36" s="28">
        <f>SUM(J37:J39)</f>
        <v>9019549.54</v>
      </c>
      <c r="K36" s="11">
        <f>SUM(K37:K39)</f>
        <v>2958100.4300000006</v>
      </c>
    </row>
    <row r="37" spans="1:11" ht="37.5">
      <c r="A37" s="27"/>
      <c r="B37" s="15" t="s">
        <v>46</v>
      </c>
      <c r="C37" s="16">
        <v>400777.48</v>
      </c>
      <c r="D37" s="16">
        <f>SUM(E37)</f>
        <v>3254436.2</v>
      </c>
      <c r="E37" s="37">
        <v>3254436.2</v>
      </c>
      <c r="F37" s="16"/>
      <c r="G37" s="16"/>
      <c r="H37" s="16"/>
      <c r="I37" s="16">
        <f>SUM(C37+D37)</f>
        <v>3655213.68</v>
      </c>
      <c r="J37" s="31">
        <v>2694164</v>
      </c>
      <c r="K37" s="16">
        <f>SUM(C37+E37-J37)</f>
        <v>961049.6800000002</v>
      </c>
    </row>
    <row r="38" spans="1:11" ht="37.5">
      <c r="A38" s="27"/>
      <c r="B38" s="15" t="s">
        <v>25</v>
      </c>
      <c r="C38" s="16">
        <v>50267.62</v>
      </c>
      <c r="D38" s="16">
        <f>SUM(E38)</f>
        <v>449100</v>
      </c>
      <c r="E38" s="16">
        <v>449100</v>
      </c>
      <c r="F38" s="16"/>
      <c r="G38" s="16"/>
      <c r="H38" s="16"/>
      <c r="I38" s="16">
        <f>SUM(C38+D38)</f>
        <v>499367.62</v>
      </c>
      <c r="J38" s="31">
        <v>436629.4</v>
      </c>
      <c r="K38" s="16">
        <f>SUM(C38+E38-J38)</f>
        <v>62738.21999999997</v>
      </c>
    </row>
    <row r="39" spans="1:11" ht="37.5">
      <c r="A39" s="27"/>
      <c r="B39" s="15" t="s">
        <v>26</v>
      </c>
      <c r="C39" s="16">
        <v>1903635.18</v>
      </c>
      <c r="D39" s="16">
        <f>SUM(E39)</f>
        <v>5919433.49</v>
      </c>
      <c r="E39" s="16">
        <v>5919433.49</v>
      </c>
      <c r="F39" s="16"/>
      <c r="G39" s="16"/>
      <c r="H39" s="16"/>
      <c r="I39" s="16">
        <f>SUM(C39+D39)</f>
        <v>7823068.67</v>
      </c>
      <c r="J39" s="31">
        <v>5888756.14</v>
      </c>
      <c r="K39" s="16">
        <f>SUM(C39+E39-J39)</f>
        <v>1934312.5300000003</v>
      </c>
    </row>
    <row r="40" spans="1:11" ht="18.75">
      <c r="A40" s="13"/>
      <c r="B40" s="17" t="s">
        <v>4</v>
      </c>
      <c r="C40" s="11">
        <f>C36</f>
        <v>2354680.28</v>
      </c>
      <c r="D40" s="11">
        <f aca="true" t="shared" si="8" ref="D40:K40">D36</f>
        <v>9622969.690000001</v>
      </c>
      <c r="E40" s="11">
        <f t="shared" si="8"/>
        <v>9622969.690000001</v>
      </c>
      <c r="F40" s="11"/>
      <c r="G40" s="11"/>
      <c r="H40" s="11"/>
      <c r="I40" s="11">
        <f t="shared" si="8"/>
        <v>11977649.97</v>
      </c>
      <c r="J40" s="28">
        <f t="shared" si="8"/>
        <v>9019549.54</v>
      </c>
      <c r="K40" s="11">
        <f t="shared" si="8"/>
        <v>2958100.4300000006</v>
      </c>
    </row>
    <row r="41" spans="1:11" ht="18.75">
      <c r="A41" s="20"/>
      <c r="B41" s="21"/>
      <c r="C41" s="24"/>
      <c r="D41" s="24"/>
      <c r="E41" s="24"/>
      <c r="F41" s="24"/>
      <c r="G41" s="24"/>
      <c r="H41" s="24"/>
      <c r="I41" s="24"/>
      <c r="J41" s="24"/>
      <c r="K41" s="24"/>
    </row>
    <row r="42" spans="1:11" ht="18.75">
      <c r="A42" s="13"/>
      <c r="B42" s="17" t="s">
        <v>2</v>
      </c>
      <c r="C42" s="11">
        <f>SUM(C29+C40)</f>
        <v>9905165.77</v>
      </c>
      <c r="D42" s="11">
        <f aca="true" t="shared" si="9" ref="D42:K42">SUM(D29+D40)</f>
        <v>20243237.69</v>
      </c>
      <c r="E42" s="11">
        <f t="shared" si="9"/>
        <v>17462157.29</v>
      </c>
      <c r="F42" s="11">
        <f t="shared" si="9"/>
        <v>12041396.49</v>
      </c>
      <c r="G42" s="11">
        <f t="shared" si="9"/>
        <v>8776965.49</v>
      </c>
      <c r="H42" s="11">
        <f t="shared" si="9"/>
        <v>3264431</v>
      </c>
      <c r="I42" s="11">
        <f t="shared" si="9"/>
        <v>13351169.97</v>
      </c>
      <c r="J42" s="11">
        <f t="shared" si="9"/>
        <v>10393069.54</v>
      </c>
      <c r="K42" s="11">
        <f t="shared" si="9"/>
        <v>2958100.4300000006</v>
      </c>
    </row>
    <row r="43" spans="3:11" ht="15.75">
      <c r="C43" s="3"/>
      <c r="D43" s="3"/>
      <c r="E43" s="3"/>
      <c r="F43" s="3"/>
      <c r="G43" s="3"/>
      <c r="H43" s="3"/>
      <c r="I43" s="3"/>
      <c r="J43" s="3"/>
      <c r="K43" s="3"/>
    </row>
    <row r="44" spans="1:11" ht="15.75">
      <c r="A44" s="4"/>
      <c r="C44" s="3"/>
      <c r="D44" s="3"/>
      <c r="E44" s="3"/>
      <c r="F44" s="3"/>
      <c r="G44" s="3"/>
      <c r="H44" s="3"/>
      <c r="I44" s="3"/>
      <c r="J44" s="3"/>
      <c r="K44" s="3"/>
    </row>
    <row r="45" spans="3:11" ht="15.75">
      <c r="C45" s="3"/>
      <c r="D45" s="3"/>
      <c r="E45" s="3"/>
      <c r="F45" s="3"/>
      <c r="G45" s="3"/>
      <c r="H45" s="3"/>
      <c r="I45" s="3"/>
      <c r="J45" s="3"/>
      <c r="K45" s="3"/>
    </row>
    <row r="46" spans="3:11" ht="15.75">
      <c r="C46" s="3"/>
      <c r="D46" s="3"/>
      <c r="E46" s="3"/>
      <c r="F46" s="3"/>
      <c r="G46" s="3"/>
      <c r="H46" s="3"/>
      <c r="I46" s="3"/>
      <c r="J46" s="3"/>
      <c r="K46" s="3"/>
    </row>
    <row r="47" ht="15.75">
      <c r="K47" s="3"/>
    </row>
    <row r="48" spans="4:11" ht="15.75">
      <c r="D48" s="5"/>
      <c r="E48" s="5"/>
      <c r="F48" s="5"/>
      <c r="G48" s="5"/>
      <c r="H48" s="5"/>
      <c r="I48" s="5"/>
      <c r="J48" s="5"/>
      <c r="K48" s="6"/>
    </row>
    <row r="49" spans="4:11" ht="15.75">
      <c r="D49" s="5"/>
      <c r="E49" s="7"/>
      <c r="F49" s="5"/>
      <c r="G49" s="5"/>
      <c r="H49" s="5"/>
      <c r="I49" s="5"/>
      <c r="J49" s="7"/>
      <c r="K49" s="7"/>
    </row>
    <row r="50" spans="4:11" ht="15.75">
      <c r="D50" s="5"/>
      <c r="E50" s="5"/>
      <c r="F50" s="5"/>
      <c r="G50" s="5"/>
      <c r="H50" s="5"/>
      <c r="I50" s="5"/>
      <c r="J50" s="5"/>
      <c r="K50" s="5"/>
    </row>
  </sheetData>
  <sheetProtection/>
  <mergeCells count="17">
    <mergeCell ref="A3:K3"/>
    <mergeCell ref="A5:A6"/>
    <mergeCell ref="B5:B6"/>
    <mergeCell ref="C5:C6"/>
    <mergeCell ref="D5:D6"/>
    <mergeCell ref="E5:E6"/>
    <mergeCell ref="I5:K5"/>
    <mergeCell ref="H1:K1"/>
    <mergeCell ref="C33:C34"/>
    <mergeCell ref="E33:E34"/>
    <mergeCell ref="F33:H33"/>
    <mergeCell ref="I33:K33"/>
    <mergeCell ref="A31:K31"/>
    <mergeCell ref="A33:A34"/>
    <mergeCell ref="B33:B34"/>
    <mergeCell ref="D33:D34"/>
    <mergeCell ref="F5:H5"/>
  </mergeCells>
  <printOptions/>
  <pageMargins left="0.3937007874015748" right="0.3937007874015748" top="0.5905511811023623" bottom="0.3937007874015748" header="0.6692913385826772" footer="0.35433070866141736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brushkova</dc:creator>
  <cp:keywords/>
  <dc:description/>
  <cp:lastModifiedBy>Deeva</cp:lastModifiedBy>
  <cp:lastPrinted>2019-01-31T12:22:12Z</cp:lastPrinted>
  <dcterms:created xsi:type="dcterms:W3CDTF">2013-10-15T04:24:57Z</dcterms:created>
  <dcterms:modified xsi:type="dcterms:W3CDTF">2019-02-05T11:41:50Z</dcterms:modified>
  <cp:category/>
  <cp:version/>
  <cp:contentType/>
  <cp:contentStatus/>
</cp:coreProperties>
</file>