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'Бюджет'!$H$59</definedName>
    <definedName name="_xlnm.Print_Titles" localSheetId="0">'Бюджет'!$4:$7</definedName>
  </definedNames>
  <calcPr fullCalcOnLoad="1"/>
</workbook>
</file>

<file path=xl/sharedStrings.xml><?xml version="1.0" encoding="utf-8"?>
<sst xmlns="http://schemas.openxmlformats.org/spreadsheetml/2006/main" count="125" uniqueCount="105">
  <si>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</si>
  <si>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</si>
  <si>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</si>
  <si>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</si>
  <si>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</si>
  <si>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</si>
  <si>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</si>
  <si>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</si>
  <si>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</si>
  <si>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</si>
  <si>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</si>
  <si>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</si>
  <si>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</si>
  <si>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</si>
  <si>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</si>
  <si>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</si>
  <si>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</si>
  <si>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</si>
  <si>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</si>
  <si>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</si>
  <si>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</si>
  <si>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</si>
  <si>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</si>
  <si>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</si>
  <si>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</si>
  <si>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</si>
  <si>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</si>
  <si>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</si>
  <si>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</si>
  <si>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</si>
  <si>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</si>
  <si>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</si>
  <si>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</si>
  <si>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</si>
  <si>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</si>
  <si>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</si>
  <si>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</si>
  <si>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</si>
  <si>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</si>
  <si>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</si>
  <si>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</si>
  <si>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</si>
  <si>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</si>
  <si>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</si>
  <si>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</si>
  <si>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</si>
  <si>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</si>
  <si>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</si>
  <si>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</si>
  <si>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</si>
  <si>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</si>
  <si>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</si>
  <si>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</si>
  <si>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</si>
  <si>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</si>
  <si>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</si>
  <si>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</si>
  <si>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</si>
  <si>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</si>
  <si>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</si>
  <si>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</si>
  <si>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</si>
  <si>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</si>
  <si>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</si>
  <si>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</si>
  <si>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</si>
  <si>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</si>
  <si>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</si>
  <si>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</si>
  <si>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</si>
  <si>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</si>
  <si>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</si>
  <si>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1300</t>
  </si>
  <si>
    <t>1301</t>
  </si>
  <si>
    <t>Обеспечение проведения выборов и референдумов</t>
  </si>
  <si>
    <t>0107</t>
  </si>
  <si>
    <t>Дополнительное образование детей</t>
  </si>
  <si>
    <t>0703</t>
  </si>
  <si>
    <t>Молодежная политика</t>
  </si>
  <si>
    <t>0707</t>
  </si>
  <si>
    <t xml:space="preserve">Наименование </t>
  </si>
  <si>
    <t>Код</t>
  </si>
  <si>
    <t>план</t>
  </si>
  <si>
    <t>расход</t>
  </si>
  <si>
    <t>сумма</t>
  </si>
  <si>
    <t>%</t>
  </si>
  <si>
    <t>рублей</t>
  </si>
  <si>
    <t>Всего</t>
  </si>
  <si>
    <t>0705</t>
  </si>
  <si>
    <t>Профессиональная подготовка, переподготовка и повышение квалификации</t>
  </si>
  <si>
    <t>0410</t>
  </si>
  <si>
    <t>Связь и информатика</t>
  </si>
  <si>
    <t>Приложение 3 к пояснительной записке</t>
  </si>
  <si>
    <t xml:space="preserve"> 2020 год 
(по состоянию на 01.10.2020)</t>
  </si>
  <si>
    <t>Амбулаторная помощь</t>
  </si>
  <si>
    <t>0902</t>
  </si>
  <si>
    <t>ЗДРАВООХРАНЕНИЕ</t>
  </si>
  <si>
    <t>0900</t>
  </si>
  <si>
    <t>ОБСЛУЖИВАНИЕ ГОСУДАРСТВЕННОГО (МУНИЦИПАЛЬНОГО) ДОЛГА</t>
  </si>
  <si>
    <t>Обслуживание государственного  (муниципального) внутреннего долга</t>
  </si>
  <si>
    <t>Отклонение 2021 года от 2020 года 
(+увеличение; - уменьшение)</t>
  </si>
  <si>
    <t>Данные о расходах бюджета МОГО "Ухта" по разделам и подразделам классификации расходов бюджетов 
за III квартал 2021 года в сравнении с III кварталом 2020 года</t>
  </si>
  <si>
    <t xml:space="preserve"> 2021 год 
(по состоянию на 01.10.2021)</t>
  </si>
  <si>
    <t>Защита населения и территории от чрезвычайных ситуаций природного и техногенного характера, пожарная безопасность (с 01.01.2021 года)</t>
  </si>
  <si>
    <t>Х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</si>
</sst>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  <numFmt numFmtId="174" formatCode="0.0000"/>
    <numFmt numFmtId="175" formatCode="0.000"/>
    <numFmt numFmtId="176" formatCode="0.0"/>
  </numFmts>
  <fonts count="44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>
      <alignment horizontal="left" vertical="top" wrapText="1"/>
      <protection/>
    </xf>
    <xf numFmtId="0" fontId="28" fillId="0" borderId="1">
      <alignment horizontal="left" vertical="top" wrapText="1"/>
      <protection/>
    </xf>
    <xf numFmtId="4" fontId="28" fillId="0" borderId="1">
      <alignment horizontal="right" vertical="top" shrinkToFit="1"/>
      <protection/>
    </xf>
    <xf numFmtId="4" fontId="28" fillId="0" borderId="2">
      <alignment horizontal="right" vertical="top" shrinkToFit="1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9" fontId="4" fillId="0" borderId="12" xfId="0" applyNumberFormat="1" applyFont="1" applyBorder="1" applyAlignment="1" applyProtection="1">
      <alignment horizontal="left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173" fontId="4" fillId="0" borderId="12" xfId="0" applyNumberFormat="1" applyFont="1" applyBorder="1" applyAlignment="1" applyProtection="1">
      <alignment horizontal="right" vertical="center" wrapText="1"/>
      <protection/>
    </xf>
    <xf numFmtId="173" fontId="3" fillId="0" borderId="12" xfId="0" applyNumberFormat="1" applyFont="1" applyBorder="1" applyAlignment="1" applyProtection="1">
      <alignment horizontal="right" vertical="center" wrapText="1"/>
      <protection/>
    </xf>
    <xf numFmtId="173" fontId="4" fillId="0" borderId="12" xfId="0" applyNumberFormat="1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1" xfId="33"/>
    <cellStyle name="ex66" xfId="34"/>
    <cellStyle name="ex68" xfId="35"/>
    <cellStyle name="ex6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7"/>
  <sheetViews>
    <sheetView showGridLines="0" tabSelected="1" zoomScalePageLayoutView="0" workbookViewId="0" topLeftCell="A1">
      <selection activeCell="D8" sqref="D8"/>
    </sheetView>
  </sheetViews>
  <sheetFormatPr defaultColWidth="9.140625" defaultRowHeight="12.75" customHeight="1" outlineLevelRow="1"/>
  <cols>
    <col min="1" max="1" width="34.8515625" style="0" customWidth="1"/>
    <col min="2" max="2" width="6.57421875" style="0" customWidth="1"/>
    <col min="3" max="3" width="17.28125" style="0" bestFit="1" customWidth="1"/>
    <col min="4" max="4" width="17.28125" style="0" customWidth="1"/>
    <col min="5" max="5" width="17.8515625" style="0" customWidth="1"/>
    <col min="6" max="6" width="18.7109375" style="0" customWidth="1"/>
    <col min="7" max="7" width="17.57421875" style="0" bestFit="1" customWidth="1"/>
    <col min="8" max="8" width="9.28125" style="0" bestFit="1" customWidth="1"/>
    <col min="9" max="9" width="17.7109375" style="0" customWidth="1"/>
    <col min="10" max="10" width="9.8515625" style="0" customWidth="1"/>
  </cols>
  <sheetData>
    <row r="1" spans="1:10" ht="15.75">
      <c r="A1" s="2"/>
      <c r="B1" s="1"/>
      <c r="C1" s="1"/>
      <c r="D1" s="1"/>
      <c r="E1" s="1"/>
      <c r="F1" s="1"/>
      <c r="G1" s="25" t="s">
        <v>92</v>
      </c>
      <c r="H1" s="25"/>
      <c r="I1" s="25"/>
      <c r="J1" s="25"/>
    </row>
    <row r="2" spans="1:10" ht="44.25" customHeight="1">
      <c r="A2" s="26" t="s">
        <v>101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.75">
      <c r="A3" s="1"/>
      <c r="B3" s="1"/>
      <c r="C3" s="1"/>
      <c r="D3" s="1"/>
      <c r="E3" s="1"/>
      <c r="F3" s="1"/>
      <c r="G3" s="1"/>
      <c r="H3" s="1"/>
      <c r="J3" s="14" t="s">
        <v>86</v>
      </c>
    </row>
    <row r="4" spans="1:10" ht="35.25" customHeight="1">
      <c r="A4" s="24" t="s">
        <v>80</v>
      </c>
      <c r="B4" s="24" t="s">
        <v>81</v>
      </c>
      <c r="C4" s="24" t="s">
        <v>93</v>
      </c>
      <c r="D4" s="24"/>
      <c r="E4" s="24" t="s">
        <v>102</v>
      </c>
      <c r="F4" s="24"/>
      <c r="G4" s="24" t="s">
        <v>100</v>
      </c>
      <c r="H4" s="24"/>
      <c r="I4" s="24"/>
      <c r="J4" s="24"/>
    </row>
    <row r="5" spans="1:10" ht="15.75">
      <c r="A5" s="24"/>
      <c r="B5" s="24"/>
      <c r="C5" s="27" t="s">
        <v>82</v>
      </c>
      <c r="D5" s="27" t="s">
        <v>83</v>
      </c>
      <c r="E5" s="27" t="s">
        <v>82</v>
      </c>
      <c r="F5" s="27" t="s">
        <v>83</v>
      </c>
      <c r="G5" s="27" t="s">
        <v>82</v>
      </c>
      <c r="H5" s="27"/>
      <c r="I5" s="27" t="s">
        <v>83</v>
      </c>
      <c r="J5" s="27"/>
    </row>
    <row r="6" spans="1:10" ht="15.75">
      <c r="A6" s="24"/>
      <c r="B6" s="24"/>
      <c r="C6" s="27"/>
      <c r="D6" s="27"/>
      <c r="E6" s="27"/>
      <c r="F6" s="27"/>
      <c r="G6" s="4" t="s">
        <v>84</v>
      </c>
      <c r="H6" s="4" t="s">
        <v>85</v>
      </c>
      <c r="I6" s="4" t="s">
        <v>84</v>
      </c>
      <c r="J6" s="4" t="s">
        <v>85</v>
      </c>
    </row>
    <row r="7" spans="1:10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1.5">
      <c r="A8" s="6" t="s">
        <v>0</v>
      </c>
      <c r="B8" s="7" t="s">
        <v>1</v>
      </c>
      <c r="C8" s="8">
        <f>SUM(C9:C15)</f>
        <v>340808671.69000006</v>
      </c>
      <c r="D8" s="8">
        <f>SUM(D9:D15)</f>
        <v>216808019.74</v>
      </c>
      <c r="E8" s="8">
        <f>SUM(E9:E15)</f>
        <v>367754859.35</v>
      </c>
      <c r="F8" s="8">
        <f>SUM(F9:F15)</f>
        <v>243444446.39999998</v>
      </c>
      <c r="G8" s="8">
        <f>E8-C8</f>
        <v>26946187.659999967</v>
      </c>
      <c r="H8" s="15">
        <f>E8/C8*100</f>
        <v>107.9065440225976</v>
      </c>
      <c r="I8" s="8">
        <f>F8-D8</f>
        <v>26636426.659999967</v>
      </c>
      <c r="J8" s="15">
        <f>F8/D8*100</f>
        <v>112.28572019242777</v>
      </c>
    </row>
    <row r="9" spans="1:10" ht="63" outlineLevel="1">
      <c r="A9" s="9" t="s">
        <v>2</v>
      </c>
      <c r="B9" s="3" t="s">
        <v>3</v>
      </c>
      <c r="C9" s="10">
        <v>6005949</v>
      </c>
      <c r="D9" s="10">
        <v>3455604.39</v>
      </c>
      <c r="E9" s="10">
        <v>5686222</v>
      </c>
      <c r="F9" s="10">
        <v>4419811.74</v>
      </c>
      <c r="G9" s="10">
        <f aca="true" t="shared" si="0" ref="G9:G54">E9-C9</f>
        <v>-319727</v>
      </c>
      <c r="H9" s="16">
        <f aca="true" t="shared" si="1" ref="H9:H54">E9/C9*100</f>
        <v>94.67649492195154</v>
      </c>
      <c r="I9" s="10">
        <f aca="true" t="shared" si="2" ref="I9:I54">F9-D9</f>
        <v>964207.3500000001</v>
      </c>
      <c r="J9" s="16">
        <f aca="true" t="shared" si="3" ref="J9:J54">F9/D9*100</f>
        <v>127.9027122662036</v>
      </c>
    </row>
    <row r="10" spans="1:10" ht="94.5" outlineLevel="1">
      <c r="A10" s="9" t="s">
        <v>4</v>
      </c>
      <c r="B10" s="3" t="s">
        <v>5</v>
      </c>
      <c r="C10" s="10">
        <v>2613173</v>
      </c>
      <c r="D10" s="10">
        <v>1984303.31</v>
      </c>
      <c r="E10" s="10">
        <v>2652209</v>
      </c>
      <c r="F10" s="10">
        <v>1479729.94</v>
      </c>
      <c r="G10" s="10">
        <f t="shared" si="0"/>
        <v>39036</v>
      </c>
      <c r="H10" s="16">
        <f t="shared" si="1"/>
        <v>101.49381613846462</v>
      </c>
      <c r="I10" s="10">
        <f t="shared" si="2"/>
        <v>-504573.3700000001</v>
      </c>
      <c r="J10" s="16">
        <f t="shared" si="3"/>
        <v>74.57176191476493</v>
      </c>
    </row>
    <row r="11" spans="1:10" ht="117" customHeight="1" outlineLevel="1">
      <c r="A11" s="9" t="s">
        <v>6</v>
      </c>
      <c r="B11" s="3" t="s">
        <v>7</v>
      </c>
      <c r="C11" s="10">
        <v>150305518.52</v>
      </c>
      <c r="D11" s="10">
        <v>89424541.76</v>
      </c>
      <c r="E11" s="10">
        <v>147869299.59</v>
      </c>
      <c r="F11" s="10">
        <v>94575189.51</v>
      </c>
      <c r="G11" s="10">
        <f t="shared" si="0"/>
        <v>-2436218.930000007</v>
      </c>
      <c r="H11" s="16">
        <f t="shared" si="1"/>
        <v>98.37915536702278</v>
      </c>
      <c r="I11" s="10">
        <f t="shared" si="2"/>
        <v>5150647.75</v>
      </c>
      <c r="J11" s="16">
        <f t="shared" si="3"/>
        <v>105.75976979990958</v>
      </c>
    </row>
    <row r="12" spans="1:10" ht="78.75" outlineLevel="1">
      <c r="A12" s="9" t="s">
        <v>8</v>
      </c>
      <c r="B12" s="3" t="s">
        <v>9</v>
      </c>
      <c r="C12" s="10">
        <v>44069334</v>
      </c>
      <c r="D12" s="10">
        <v>29112816.46</v>
      </c>
      <c r="E12" s="10">
        <v>43433959</v>
      </c>
      <c r="F12" s="10">
        <v>29790063.48</v>
      </c>
      <c r="G12" s="10">
        <f t="shared" si="0"/>
        <v>-635375</v>
      </c>
      <c r="H12" s="16">
        <f t="shared" si="1"/>
        <v>98.55823779864701</v>
      </c>
      <c r="I12" s="10">
        <f t="shared" si="2"/>
        <v>677247.0199999996</v>
      </c>
      <c r="J12" s="16">
        <f t="shared" si="3"/>
        <v>102.32628478570773</v>
      </c>
    </row>
    <row r="13" spans="1:10" ht="31.5" outlineLevel="1">
      <c r="A13" s="9" t="s">
        <v>74</v>
      </c>
      <c r="B13" s="3" t="s">
        <v>75</v>
      </c>
      <c r="C13" s="10">
        <v>7531280</v>
      </c>
      <c r="D13" s="10">
        <v>7531280</v>
      </c>
      <c r="E13" s="10">
        <v>962519.66</v>
      </c>
      <c r="F13" s="10">
        <v>962519.66</v>
      </c>
      <c r="G13" s="10">
        <f t="shared" si="0"/>
        <v>-6568760.34</v>
      </c>
      <c r="H13" s="16">
        <f t="shared" si="1"/>
        <v>12.780293124143572</v>
      </c>
      <c r="I13" s="10">
        <f t="shared" si="2"/>
        <v>-6568760.34</v>
      </c>
      <c r="J13" s="16">
        <f t="shared" si="3"/>
        <v>12.780293124143572</v>
      </c>
    </row>
    <row r="14" spans="1:10" ht="15.75" outlineLevel="1">
      <c r="A14" s="9" t="s">
        <v>10</v>
      </c>
      <c r="B14" s="3" t="s">
        <v>11</v>
      </c>
      <c r="C14" s="10">
        <v>4675826.8</v>
      </c>
      <c r="D14" s="10">
        <v>0</v>
      </c>
      <c r="E14" s="10">
        <v>4506473.51</v>
      </c>
      <c r="F14" s="10">
        <v>0</v>
      </c>
      <c r="G14" s="10">
        <f t="shared" si="0"/>
        <v>-169353.29000000004</v>
      </c>
      <c r="H14" s="16">
        <f t="shared" si="1"/>
        <v>96.37811028415338</v>
      </c>
      <c r="I14" s="10">
        <f t="shared" si="2"/>
        <v>0</v>
      </c>
      <c r="J14" s="16"/>
    </row>
    <row r="15" spans="1:10" ht="31.5" outlineLevel="1">
      <c r="A15" s="9" t="s">
        <v>12</v>
      </c>
      <c r="B15" s="3" t="s">
        <v>13</v>
      </c>
      <c r="C15" s="10">
        <v>125607590.37</v>
      </c>
      <c r="D15" s="10">
        <v>85299473.82</v>
      </c>
      <c r="E15" s="10">
        <v>162644176.59</v>
      </c>
      <c r="F15" s="10">
        <v>112217132.07</v>
      </c>
      <c r="G15" s="10">
        <f t="shared" si="0"/>
        <v>37036586.22</v>
      </c>
      <c r="H15" s="16">
        <f t="shared" si="1"/>
        <v>129.48594596146776</v>
      </c>
      <c r="I15" s="10">
        <f t="shared" si="2"/>
        <v>26917658.25</v>
      </c>
      <c r="J15" s="16">
        <f t="shared" si="3"/>
        <v>131.55665216271083</v>
      </c>
    </row>
    <row r="16" spans="1:10" ht="63">
      <c r="A16" s="6" t="s">
        <v>14</v>
      </c>
      <c r="B16" s="7" t="s">
        <v>15</v>
      </c>
      <c r="C16" s="8">
        <f>SUM(C17:C20)</f>
        <v>38267462.44</v>
      </c>
      <c r="D16" s="8">
        <f>SUM(D17:D20)</f>
        <v>27483278.91</v>
      </c>
      <c r="E16" s="8">
        <f>E19+E20</f>
        <v>36569955.49</v>
      </c>
      <c r="F16" s="8">
        <f>F19+F20</f>
        <v>26319629.029999997</v>
      </c>
      <c r="G16" s="8">
        <f t="shared" si="0"/>
        <v>-1697506.9499999955</v>
      </c>
      <c r="H16" s="15">
        <f t="shared" si="1"/>
        <v>95.5640984748818</v>
      </c>
      <c r="I16" s="8">
        <f t="shared" si="2"/>
        <v>-1163649.8800000027</v>
      </c>
      <c r="J16" s="15">
        <f t="shared" si="3"/>
        <v>95.76597143371929</v>
      </c>
    </row>
    <row r="17" spans="1:10" ht="63" outlineLevel="1">
      <c r="A17" s="9" t="s">
        <v>16</v>
      </c>
      <c r="B17" s="3" t="s">
        <v>17</v>
      </c>
      <c r="C17" s="10">
        <v>32503316.44</v>
      </c>
      <c r="D17" s="10">
        <v>23775594.2</v>
      </c>
      <c r="E17" s="23" t="s">
        <v>104</v>
      </c>
      <c r="F17" s="23" t="s">
        <v>104</v>
      </c>
      <c r="G17" s="23" t="s">
        <v>104</v>
      </c>
      <c r="H17" s="23" t="s">
        <v>104</v>
      </c>
      <c r="I17" s="23" t="s">
        <v>104</v>
      </c>
      <c r="J17" s="23" t="s">
        <v>104</v>
      </c>
    </row>
    <row r="18" spans="1:10" ht="31.5" outlineLevel="1">
      <c r="A18" s="9" t="s">
        <v>18</v>
      </c>
      <c r="B18" s="3" t="s">
        <v>19</v>
      </c>
      <c r="C18" s="10">
        <v>4814146</v>
      </c>
      <c r="D18" s="10">
        <v>3256423.04</v>
      </c>
      <c r="E18" s="23" t="s">
        <v>104</v>
      </c>
      <c r="F18" s="23" t="s">
        <v>104</v>
      </c>
      <c r="G18" s="23" t="s">
        <v>104</v>
      </c>
      <c r="H18" s="23" t="s">
        <v>104</v>
      </c>
      <c r="I18" s="23" t="s">
        <v>104</v>
      </c>
      <c r="J18" s="23" t="s">
        <v>104</v>
      </c>
    </row>
    <row r="19" spans="1:10" ht="78.75" outlineLevel="1">
      <c r="A19" s="22" t="s">
        <v>103</v>
      </c>
      <c r="B19" s="3" t="s">
        <v>19</v>
      </c>
      <c r="C19" s="23" t="s">
        <v>104</v>
      </c>
      <c r="D19" s="23" t="s">
        <v>104</v>
      </c>
      <c r="E19" s="10">
        <v>35489955.49</v>
      </c>
      <c r="F19" s="10">
        <v>25788105.45</v>
      </c>
      <c r="G19" s="10">
        <f>E19-C17-C18</f>
        <v>-1827506.9499999993</v>
      </c>
      <c r="H19" s="16">
        <f>E19/(C17+C18)*100</f>
        <v>95.10281023813366</v>
      </c>
      <c r="I19" s="10">
        <f>F19-D17-D18</f>
        <v>-1243911.79</v>
      </c>
      <c r="J19" s="16">
        <f>F19/(D17+D18)*100</f>
        <v>95.39837601109788</v>
      </c>
    </row>
    <row r="20" spans="1:10" ht="57" customHeight="1" outlineLevel="1">
      <c r="A20" s="9" t="s">
        <v>20</v>
      </c>
      <c r="B20" s="3" t="s">
        <v>21</v>
      </c>
      <c r="C20" s="10">
        <v>950000</v>
      </c>
      <c r="D20" s="10">
        <v>451261.67</v>
      </c>
      <c r="E20" s="10">
        <v>1080000</v>
      </c>
      <c r="F20" s="10">
        <v>531523.58</v>
      </c>
      <c r="G20" s="10">
        <f t="shared" si="0"/>
        <v>130000</v>
      </c>
      <c r="H20" s="16">
        <f t="shared" si="1"/>
        <v>113.68421052631578</v>
      </c>
      <c r="I20" s="10">
        <f t="shared" si="2"/>
        <v>80261.90999999997</v>
      </c>
      <c r="J20" s="16">
        <f t="shared" si="3"/>
        <v>117.78611287770131</v>
      </c>
    </row>
    <row r="21" spans="1:10" ht="31.5">
      <c r="A21" s="6" t="s">
        <v>22</v>
      </c>
      <c r="B21" s="7" t="s">
        <v>23</v>
      </c>
      <c r="C21" s="8">
        <f>SUM(C22:C25)</f>
        <v>151526396.08</v>
      </c>
      <c r="D21" s="8">
        <f>SUM(D22:D25)</f>
        <v>104837487.17</v>
      </c>
      <c r="E21" s="8">
        <f>SUM(E22:E25)</f>
        <v>92064035.84</v>
      </c>
      <c r="F21" s="8">
        <f>SUM(F22:F25)</f>
        <v>62225654.36</v>
      </c>
      <c r="G21" s="8">
        <f t="shared" si="0"/>
        <v>-59462360.24000001</v>
      </c>
      <c r="H21" s="15">
        <f t="shared" si="1"/>
        <v>60.7577545706253</v>
      </c>
      <c r="I21" s="8">
        <f t="shared" si="2"/>
        <v>-42611832.81</v>
      </c>
      <c r="J21" s="15">
        <f t="shared" si="3"/>
        <v>59.3543932039286</v>
      </c>
    </row>
    <row r="22" spans="1:10" ht="15.75" outlineLevel="1">
      <c r="A22" s="9" t="s">
        <v>24</v>
      </c>
      <c r="B22" s="3" t="s">
        <v>25</v>
      </c>
      <c r="C22" s="10">
        <v>12545873.68</v>
      </c>
      <c r="D22" s="10">
        <v>1098412.52</v>
      </c>
      <c r="E22" s="10">
        <v>4526614.74</v>
      </c>
      <c r="F22" s="10">
        <v>2297892.21</v>
      </c>
      <c r="G22" s="10">
        <f>E22-C22</f>
        <v>-8019258.9399999995</v>
      </c>
      <c r="H22" s="16">
        <f>E22/C22*100</f>
        <v>36.08050627208292</v>
      </c>
      <c r="I22" s="10">
        <f>F22-D22</f>
        <v>1199479.69</v>
      </c>
      <c r="J22" s="16">
        <f>F22/D22*100</f>
        <v>209.2012033875943</v>
      </c>
    </row>
    <row r="23" spans="1:10" ht="31.5" outlineLevel="1">
      <c r="A23" s="9" t="s">
        <v>26</v>
      </c>
      <c r="B23" s="3" t="s">
        <v>27</v>
      </c>
      <c r="C23" s="10">
        <v>108705315.28</v>
      </c>
      <c r="D23" s="10">
        <v>83991502.47</v>
      </c>
      <c r="E23" s="10">
        <v>62194849.25</v>
      </c>
      <c r="F23" s="10">
        <v>41355458.82</v>
      </c>
      <c r="G23" s="10">
        <f>E23-C23</f>
        <v>-46510466.03</v>
      </c>
      <c r="H23" s="16">
        <f>E23/C23*100</f>
        <v>57.214174936892746</v>
      </c>
      <c r="I23" s="10">
        <f>F23-D23</f>
        <v>-42636043.65</v>
      </c>
      <c r="J23" s="16">
        <f>F23/D23*100</f>
        <v>49.23767000688111</v>
      </c>
    </row>
    <row r="24" spans="1:10" ht="15.75" outlineLevel="1">
      <c r="A24" s="9" t="s">
        <v>91</v>
      </c>
      <c r="B24" s="3" t="s">
        <v>90</v>
      </c>
      <c r="C24" s="10">
        <v>216450</v>
      </c>
      <c r="D24" s="10">
        <v>165607.2</v>
      </c>
      <c r="E24" s="10">
        <v>183342.23</v>
      </c>
      <c r="F24" s="10">
        <v>137506.68</v>
      </c>
      <c r="G24" s="10">
        <f>E24-C24</f>
        <v>-33107.76999999999</v>
      </c>
      <c r="H24" s="16">
        <f>E24/C24*100</f>
        <v>84.70419496419497</v>
      </c>
      <c r="I24" s="10">
        <f>F24-D24</f>
        <v>-28100.52000000002</v>
      </c>
      <c r="J24" s="16">
        <f>F24/D24*100</f>
        <v>83.03182470327376</v>
      </c>
    </row>
    <row r="25" spans="1:10" ht="31.5" outlineLevel="1">
      <c r="A25" s="9" t="s">
        <v>28</v>
      </c>
      <c r="B25" s="3" t="s">
        <v>29</v>
      </c>
      <c r="C25" s="10">
        <v>30058757.12</v>
      </c>
      <c r="D25" s="10">
        <v>19581964.98</v>
      </c>
      <c r="E25" s="10">
        <v>25159229.62</v>
      </c>
      <c r="F25" s="10">
        <v>18434796.65</v>
      </c>
      <c r="G25" s="10">
        <f>E25-C25</f>
        <v>-4899527.5</v>
      </c>
      <c r="H25" s="16">
        <f>E25/C25*100</f>
        <v>83.70016604332575</v>
      </c>
      <c r="I25" s="10">
        <f>F25-D25</f>
        <v>-1147168.330000002</v>
      </c>
      <c r="J25" s="16">
        <f>F25/D25*100</f>
        <v>94.14170982752927</v>
      </c>
    </row>
    <row r="26" spans="1:10" ht="47.25">
      <c r="A26" s="6" t="s">
        <v>30</v>
      </c>
      <c r="B26" s="7" t="s">
        <v>31</v>
      </c>
      <c r="C26" s="8">
        <f>SUM(C27:C30)</f>
        <v>740777061.97</v>
      </c>
      <c r="D26" s="8">
        <f>SUM(D27:D30)</f>
        <v>420031127.08</v>
      </c>
      <c r="E26" s="8">
        <f>SUM(E27:E30)</f>
        <v>706783698.43</v>
      </c>
      <c r="F26" s="8">
        <f>SUM(F27:F30)</f>
        <v>328199305.78000003</v>
      </c>
      <c r="G26" s="8">
        <f t="shared" si="0"/>
        <v>-33993363.54000008</v>
      </c>
      <c r="H26" s="15">
        <f t="shared" si="1"/>
        <v>95.41112093163372</v>
      </c>
      <c r="I26" s="8">
        <f t="shared" si="2"/>
        <v>-91831821.29999995</v>
      </c>
      <c r="J26" s="15">
        <f t="shared" si="3"/>
        <v>78.13690096293519</v>
      </c>
    </row>
    <row r="27" spans="1:10" ht="15.75" outlineLevel="1">
      <c r="A27" s="9" t="s">
        <v>32</v>
      </c>
      <c r="B27" s="3" t="s">
        <v>33</v>
      </c>
      <c r="C27" s="10">
        <v>56637112.31</v>
      </c>
      <c r="D27" s="10">
        <v>40379137.85</v>
      </c>
      <c r="E27" s="10">
        <v>39466148.16</v>
      </c>
      <c r="F27" s="10">
        <v>11434424.72</v>
      </c>
      <c r="G27" s="10">
        <f t="shared" si="0"/>
        <v>-17170964.150000006</v>
      </c>
      <c r="H27" s="16">
        <f t="shared" si="1"/>
        <v>69.68248653636203</v>
      </c>
      <c r="I27" s="10">
        <f t="shared" si="2"/>
        <v>-28944713.130000003</v>
      </c>
      <c r="J27" s="16">
        <f t="shared" si="3"/>
        <v>28.317654434516363</v>
      </c>
    </row>
    <row r="28" spans="1:10" ht="15.75" outlineLevel="1">
      <c r="A28" s="9" t="s">
        <v>34</v>
      </c>
      <c r="B28" s="3" t="s">
        <v>35</v>
      </c>
      <c r="C28" s="10">
        <v>97363027.07</v>
      </c>
      <c r="D28" s="10">
        <v>11181740.86</v>
      </c>
      <c r="E28" s="10">
        <v>242223180.35</v>
      </c>
      <c r="F28" s="10">
        <v>2797359.7</v>
      </c>
      <c r="G28" s="10">
        <f t="shared" si="0"/>
        <v>144860153.28</v>
      </c>
      <c r="H28" s="16">
        <f t="shared" si="1"/>
        <v>248.78353481743284</v>
      </c>
      <c r="I28" s="10">
        <f t="shared" si="2"/>
        <v>-8384381.159999999</v>
      </c>
      <c r="J28" s="16">
        <f t="shared" si="3"/>
        <v>25.01721096047651</v>
      </c>
    </row>
    <row r="29" spans="1:10" ht="15.75" outlineLevel="1">
      <c r="A29" s="9" t="s">
        <v>36</v>
      </c>
      <c r="B29" s="3" t="s">
        <v>37</v>
      </c>
      <c r="C29" s="10">
        <v>533422405.9</v>
      </c>
      <c r="D29" s="10">
        <v>334795063.5</v>
      </c>
      <c r="E29" s="10">
        <v>370206424.04</v>
      </c>
      <c r="F29" s="10">
        <v>275321107.76</v>
      </c>
      <c r="G29" s="10">
        <f t="shared" si="0"/>
        <v>-163215981.85999995</v>
      </c>
      <c r="H29" s="16">
        <f t="shared" si="1"/>
        <v>69.40211358677013</v>
      </c>
      <c r="I29" s="10">
        <f t="shared" si="2"/>
        <v>-59473955.74000001</v>
      </c>
      <c r="J29" s="16">
        <f t="shared" si="3"/>
        <v>82.23571306032711</v>
      </c>
    </row>
    <row r="30" spans="1:10" ht="47.25" outlineLevel="1">
      <c r="A30" s="9" t="s">
        <v>38</v>
      </c>
      <c r="B30" s="3" t="s">
        <v>39</v>
      </c>
      <c r="C30" s="10">
        <v>53354516.69</v>
      </c>
      <c r="D30" s="10">
        <v>33675184.87</v>
      </c>
      <c r="E30" s="10">
        <v>54887945.88</v>
      </c>
      <c r="F30" s="10">
        <v>38646413.6</v>
      </c>
      <c r="G30" s="10">
        <f t="shared" si="0"/>
        <v>1533429.190000005</v>
      </c>
      <c r="H30" s="16">
        <f t="shared" si="1"/>
        <v>102.87403819794588</v>
      </c>
      <c r="I30" s="10">
        <f t="shared" si="2"/>
        <v>4971228.730000004</v>
      </c>
      <c r="J30" s="16">
        <f t="shared" si="3"/>
        <v>114.76229083579194</v>
      </c>
    </row>
    <row r="31" spans="1:10" ht="15.75">
      <c r="A31" s="6" t="s">
        <v>40</v>
      </c>
      <c r="B31" s="7" t="s">
        <v>41</v>
      </c>
      <c r="C31" s="8">
        <f>SUM(C32:C37)</f>
        <v>2426208138.67</v>
      </c>
      <c r="D31" s="8">
        <f>SUM(D32:D37)</f>
        <v>1905540059.22</v>
      </c>
      <c r="E31" s="8">
        <f>SUM(E32:E37)</f>
        <v>2568763530.05</v>
      </c>
      <c r="F31" s="8">
        <f>SUM(F32:F37)</f>
        <v>2161068118.7</v>
      </c>
      <c r="G31" s="8">
        <f>E31-C31</f>
        <v>142555391.3800001</v>
      </c>
      <c r="H31" s="15">
        <f>E31/C31*100</f>
        <v>105.87564558488978</v>
      </c>
      <c r="I31" s="8">
        <f>F31-D31</f>
        <v>255528059.47999978</v>
      </c>
      <c r="J31" s="15">
        <f>F31/D31*100</f>
        <v>113.40974482502328</v>
      </c>
    </row>
    <row r="32" spans="1:10" ht="15.75" outlineLevel="1">
      <c r="A32" s="9" t="s">
        <v>42</v>
      </c>
      <c r="B32" s="3" t="s">
        <v>43</v>
      </c>
      <c r="C32" s="10">
        <v>1133822013.35</v>
      </c>
      <c r="D32" s="10">
        <v>906655931.88</v>
      </c>
      <c r="E32" s="10">
        <v>1120959985.62</v>
      </c>
      <c r="F32" s="10">
        <v>964603140.56</v>
      </c>
      <c r="G32" s="10">
        <f t="shared" si="0"/>
        <v>-12862027.73000002</v>
      </c>
      <c r="H32" s="16">
        <f t="shared" si="1"/>
        <v>98.86560433837425</v>
      </c>
      <c r="I32" s="10">
        <f t="shared" si="2"/>
        <v>57947208.67999995</v>
      </c>
      <c r="J32" s="16">
        <f t="shared" si="3"/>
        <v>106.39131192356987</v>
      </c>
    </row>
    <row r="33" spans="1:10" ht="15.75" outlineLevel="1">
      <c r="A33" s="9" t="s">
        <v>44</v>
      </c>
      <c r="B33" s="3" t="s">
        <v>45</v>
      </c>
      <c r="C33" s="10">
        <v>1064264723.86</v>
      </c>
      <c r="D33" s="10">
        <v>834894047.75</v>
      </c>
      <c r="E33" s="10">
        <v>1186201443.59</v>
      </c>
      <c r="F33" s="10">
        <v>1003562783.14</v>
      </c>
      <c r="G33" s="10">
        <f t="shared" si="0"/>
        <v>121936719.7299999</v>
      </c>
      <c r="H33" s="16">
        <f t="shared" si="1"/>
        <v>111.45736741961582</v>
      </c>
      <c r="I33" s="10">
        <f t="shared" si="2"/>
        <v>168668735.39</v>
      </c>
      <c r="J33" s="16">
        <f t="shared" si="3"/>
        <v>120.20241201198574</v>
      </c>
    </row>
    <row r="34" spans="1:10" ht="31.5" outlineLevel="1">
      <c r="A34" s="9" t="s">
        <v>76</v>
      </c>
      <c r="B34" s="3" t="s">
        <v>77</v>
      </c>
      <c r="C34" s="10">
        <v>131909232.46</v>
      </c>
      <c r="D34" s="10">
        <v>97387519.81</v>
      </c>
      <c r="E34" s="10">
        <v>163365064.07</v>
      </c>
      <c r="F34" s="10">
        <v>125509825.13</v>
      </c>
      <c r="G34" s="10">
        <f t="shared" si="0"/>
        <v>31455831.61</v>
      </c>
      <c r="H34" s="16">
        <f t="shared" si="1"/>
        <v>123.84657314986549</v>
      </c>
      <c r="I34" s="10">
        <f t="shared" si="2"/>
        <v>28122305.319999993</v>
      </c>
      <c r="J34" s="16">
        <f t="shared" si="3"/>
        <v>128.87670347788477</v>
      </c>
    </row>
    <row r="35" spans="1:10" ht="47.25" outlineLevel="1">
      <c r="A35" s="9" t="s">
        <v>89</v>
      </c>
      <c r="B35" s="3" t="s">
        <v>88</v>
      </c>
      <c r="C35" s="10">
        <v>1754848</v>
      </c>
      <c r="D35" s="10">
        <v>955738.3</v>
      </c>
      <c r="E35" s="10">
        <v>760520</v>
      </c>
      <c r="F35" s="10">
        <v>208420</v>
      </c>
      <c r="G35" s="10">
        <f>E35-C35</f>
        <v>-994328</v>
      </c>
      <c r="H35" s="16">
        <f t="shared" si="1"/>
        <v>43.33822644468353</v>
      </c>
      <c r="I35" s="10">
        <f>F35-D35</f>
        <v>-747318.3</v>
      </c>
      <c r="J35" s="16">
        <f t="shared" si="3"/>
        <v>21.807224843872007</v>
      </c>
    </row>
    <row r="36" spans="1:10" ht="15.75" outlineLevel="1">
      <c r="A36" s="9" t="s">
        <v>78</v>
      </c>
      <c r="B36" s="3" t="s">
        <v>79</v>
      </c>
      <c r="C36" s="10">
        <v>13019588</v>
      </c>
      <c r="D36" s="10">
        <v>11359038.34</v>
      </c>
      <c r="E36" s="10">
        <v>13404500.77</v>
      </c>
      <c r="F36" s="10">
        <v>11604783.77</v>
      </c>
      <c r="G36" s="10">
        <f t="shared" si="0"/>
        <v>384912.76999999955</v>
      </c>
      <c r="H36" s="16">
        <f t="shared" si="1"/>
        <v>102.95641282965329</v>
      </c>
      <c r="I36" s="10">
        <f t="shared" si="2"/>
        <v>245745.4299999997</v>
      </c>
      <c r="J36" s="16">
        <f t="shared" si="3"/>
        <v>102.16343516629067</v>
      </c>
    </row>
    <row r="37" spans="1:10" ht="31.5" outlineLevel="1">
      <c r="A37" s="9" t="s">
        <v>46</v>
      </c>
      <c r="B37" s="3" t="s">
        <v>47</v>
      </c>
      <c r="C37" s="10">
        <v>81437733</v>
      </c>
      <c r="D37" s="10">
        <v>54287783.14</v>
      </c>
      <c r="E37" s="10">
        <v>84072016</v>
      </c>
      <c r="F37" s="10">
        <v>55579166.1</v>
      </c>
      <c r="G37" s="10">
        <f t="shared" si="0"/>
        <v>2634283</v>
      </c>
      <c r="H37" s="16">
        <f t="shared" si="1"/>
        <v>103.23472044586507</v>
      </c>
      <c r="I37" s="10">
        <f t="shared" si="2"/>
        <v>1291382.960000001</v>
      </c>
      <c r="J37" s="16">
        <f t="shared" si="3"/>
        <v>102.37877269121438</v>
      </c>
    </row>
    <row r="38" spans="1:10" ht="31.5">
      <c r="A38" s="6" t="s">
        <v>48</v>
      </c>
      <c r="B38" s="7" t="s">
        <v>49</v>
      </c>
      <c r="C38" s="8">
        <f>SUM(C39:C40)</f>
        <v>258252050.25</v>
      </c>
      <c r="D38" s="8">
        <f>SUM(D39:D40)</f>
        <v>181562235.9</v>
      </c>
      <c r="E38" s="8">
        <f>SUM(E39:E40)</f>
        <v>254104371.11</v>
      </c>
      <c r="F38" s="8">
        <f>SUM(F39:F40)</f>
        <v>184440541.23</v>
      </c>
      <c r="G38" s="8">
        <f t="shared" si="0"/>
        <v>-4147679.1399999857</v>
      </c>
      <c r="H38" s="15">
        <f t="shared" si="1"/>
        <v>98.3939414475181</v>
      </c>
      <c r="I38" s="8">
        <f t="shared" si="2"/>
        <v>2878305.3299999833</v>
      </c>
      <c r="J38" s="15">
        <f t="shared" si="3"/>
        <v>101.58529956173557</v>
      </c>
    </row>
    <row r="39" spans="1:10" ht="15.75" outlineLevel="1">
      <c r="A39" s="9" t="s">
        <v>50</v>
      </c>
      <c r="B39" s="3" t="s">
        <v>51</v>
      </c>
      <c r="C39" s="10">
        <v>177268430.53</v>
      </c>
      <c r="D39" s="10">
        <v>127506309.44</v>
      </c>
      <c r="E39" s="10">
        <v>174525630.93</v>
      </c>
      <c r="F39" s="10">
        <v>127986879.66</v>
      </c>
      <c r="G39" s="10">
        <f t="shared" si="0"/>
        <v>-2742799.599999994</v>
      </c>
      <c r="H39" s="16">
        <f t="shared" si="1"/>
        <v>98.45274221033067</v>
      </c>
      <c r="I39" s="10">
        <f t="shared" si="2"/>
        <v>480570.2199999988</v>
      </c>
      <c r="J39" s="16">
        <f t="shared" si="3"/>
        <v>100.3768991684495</v>
      </c>
    </row>
    <row r="40" spans="1:10" ht="31.5" outlineLevel="1">
      <c r="A40" s="9" t="s">
        <v>52</v>
      </c>
      <c r="B40" s="3" t="s">
        <v>53</v>
      </c>
      <c r="C40" s="10">
        <v>80983619.72</v>
      </c>
      <c r="D40" s="10">
        <v>54055926.46</v>
      </c>
      <c r="E40" s="10">
        <v>79578740.18</v>
      </c>
      <c r="F40" s="10">
        <v>56453661.57</v>
      </c>
      <c r="G40" s="10">
        <f t="shared" si="0"/>
        <v>-1404879.5399999917</v>
      </c>
      <c r="H40" s="16">
        <f t="shared" si="1"/>
        <v>98.2652299997736</v>
      </c>
      <c r="I40" s="10">
        <f t="shared" si="2"/>
        <v>2397735.1099999994</v>
      </c>
      <c r="J40" s="16">
        <f t="shared" si="3"/>
        <v>104.43565630453908</v>
      </c>
    </row>
    <row r="41" spans="1:10" s="21" customFormat="1" ht="15.75" outlineLevel="1">
      <c r="A41" s="6" t="s">
        <v>96</v>
      </c>
      <c r="B41" s="7" t="s">
        <v>97</v>
      </c>
      <c r="C41" s="8">
        <f>SUM(C42)</f>
        <v>5000000</v>
      </c>
      <c r="D41" s="8">
        <f>SUM(D42)</f>
        <v>4936759</v>
      </c>
      <c r="E41" s="8">
        <f>SUM(E42)</f>
        <v>0</v>
      </c>
      <c r="F41" s="8">
        <f>SUM(F42)</f>
        <v>0</v>
      </c>
      <c r="G41" s="8">
        <f>E41-C41</f>
        <v>-5000000</v>
      </c>
      <c r="H41" s="15"/>
      <c r="I41" s="8">
        <f>F41-D41</f>
        <v>-4936759</v>
      </c>
      <c r="J41" s="15"/>
    </row>
    <row r="42" spans="1:10" ht="15.75" outlineLevel="1">
      <c r="A42" s="9" t="s">
        <v>94</v>
      </c>
      <c r="B42" s="3" t="s">
        <v>95</v>
      </c>
      <c r="C42" s="10">
        <v>5000000</v>
      </c>
      <c r="D42" s="10">
        <v>4936759</v>
      </c>
      <c r="E42" s="10">
        <v>0</v>
      </c>
      <c r="F42" s="10">
        <v>0</v>
      </c>
      <c r="G42" s="10">
        <f>E42-C42</f>
        <v>-5000000</v>
      </c>
      <c r="H42" s="16"/>
      <c r="I42" s="10">
        <f>F42-D42</f>
        <v>-4936759</v>
      </c>
      <c r="J42" s="16"/>
    </row>
    <row r="43" spans="1:10" ht="15.75">
      <c r="A43" s="6" t="s">
        <v>54</v>
      </c>
      <c r="B43" s="7" t="s">
        <v>55</v>
      </c>
      <c r="C43" s="8">
        <f>SUM(C44:C46)</f>
        <v>169672484.39</v>
      </c>
      <c r="D43" s="8">
        <f>SUM(D44:D46)</f>
        <v>115563602.94999999</v>
      </c>
      <c r="E43" s="8">
        <f>SUM(E44:E46)</f>
        <v>131145845.85</v>
      </c>
      <c r="F43" s="8">
        <f>SUM(F44:F46)</f>
        <v>106720672.81</v>
      </c>
      <c r="G43" s="8">
        <f t="shared" si="0"/>
        <v>-38526638.53999999</v>
      </c>
      <c r="H43" s="15">
        <f t="shared" si="1"/>
        <v>77.29352600776167</v>
      </c>
      <c r="I43" s="8">
        <f t="shared" si="2"/>
        <v>-8842930.139999986</v>
      </c>
      <c r="J43" s="15">
        <f t="shared" si="3"/>
        <v>92.34799719438827</v>
      </c>
    </row>
    <row r="44" spans="1:10" ht="15.75" outlineLevel="1">
      <c r="A44" s="9" t="s">
        <v>56</v>
      </c>
      <c r="B44" s="3" t="s">
        <v>57</v>
      </c>
      <c r="C44" s="10">
        <v>20350000</v>
      </c>
      <c r="D44" s="10">
        <v>15111224.05</v>
      </c>
      <c r="E44" s="10">
        <v>21200000</v>
      </c>
      <c r="F44" s="10">
        <v>15834600.84</v>
      </c>
      <c r="G44" s="10">
        <f t="shared" si="0"/>
        <v>850000</v>
      </c>
      <c r="H44" s="16">
        <f t="shared" si="1"/>
        <v>104.17690417690417</v>
      </c>
      <c r="I44" s="10">
        <f t="shared" si="2"/>
        <v>723376.7899999991</v>
      </c>
      <c r="J44" s="16">
        <f t="shared" si="3"/>
        <v>104.7870165090961</v>
      </c>
    </row>
    <row r="45" spans="1:10" ht="31.5" outlineLevel="1">
      <c r="A45" s="9" t="s">
        <v>58</v>
      </c>
      <c r="B45" s="3" t="s">
        <v>59</v>
      </c>
      <c r="C45" s="10">
        <v>11704275</v>
      </c>
      <c r="D45" s="10">
        <v>8444223.58</v>
      </c>
      <c r="E45" s="10">
        <v>11497062</v>
      </c>
      <c r="F45" s="10">
        <v>8525831.97</v>
      </c>
      <c r="G45" s="10">
        <f t="shared" si="0"/>
        <v>-207213</v>
      </c>
      <c r="H45" s="16">
        <f t="shared" si="1"/>
        <v>98.22959559648076</v>
      </c>
      <c r="I45" s="10">
        <f t="shared" si="2"/>
        <v>81608.3900000006</v>
      </c>
      <c r="J45" s="16">
        <f t="shared" si="3"/>
        <v>100.96644042198608</v>
      </c>
    </row>
    <row r="46" spans="1:10" ht="15.75" outlineLevel="1">
      <c r="A46" s="9" t="s">
        <v>60</v>
      </c>
      <c r="B46" s="3" t="s">
        <v>61</v>
      </c>
      <c r="C46" s="10">
        <v>137618209.39</v>
      </c>
      <c r="D46" s="10">
        <v>92008155.32</v>
      </c>
      <c r="E46" s="10">
        <v>98448783.85</v>
      </c>
      <c r="F46" s="10">
        <v>82360240</v>
      </c>
      <c r="G46" s="10">
        <f t="shared" si="0"/>
        <v>-39169425.53999999</v>
      </c>
      <c r="H46" s="16">
        <f t="shared" si="1"/>
        <v>71.53761430727769</v>
      </c>
      <c r="I46" s="10">
        <f t="shared" si="2"/>
        <v>-9647915.319999993</v>
      </c>
      <c r="J46" s="16">
        <f t="shared" si="3"/>
        <v>89.51406504516366</v>
      </c>
    </row>
    <row r="47" spans="1:10" ht="31.5">
      <c r="A47" s="6" t="s">
        <v>62</v>
      </c>
      <c r="B47" s="7" t="s">
        <v>63</v>
      </c>
      <c r="C47" s="8">
        <f>SUM(C48:C49)</f>
        <v>192699980.4</v>
      </c>
      <c r="D47" s="8">
        <f>SUM(D48:D49)</f>
        <v>136113199.85</v>
      </c>
      <c r="E47" s="8">
        <f>SUM(E48:E49)</f>
        <v>229918086.61</v>
      </c>
      <c r="F47" s="8">
        <f>SUM(F48:F49)</f>
        <v>140569194.65</v>
      </c>
      <c r="G47" s="8">
        <f t="shared" si="0"/>
        <v>37218106.21000001</v>
      </c>
      <c r="H47" s="15">
        <f t="shared" si="1"/>
        <v>119.3140166038128</v>
      </c>
      <c r="I47" s="8">
        <f t="shared" si="2"/>
        <v>4455994.800000012</v>
      </c>
      <c r="J47" s="15">
        <f t="shared" si="3"/>
        <v>103.2737418596511</v>
      </c>
    </row>
    <row r="48" spans="1:10" ht="15.75" outlineLevel="1">
      <c r="A48" s="9" t="s">
        <v>64</v>
      </c>
      <c r="B48" s="3" t="s">
        <v>65</v>
      </c>
      <c r="C48" s="10">
        <v>174755006.4</v>
      </c>
      <c r="D48" s="10">
        <v>125722068.36</v>
      </c>
      <c r="E48" s="10">
        <v>209903557.61</v>
      </c>
      <c r="F48" s="10">
        <v>127880856.31</v>
      </c>
      <c r="G48" s="10">
        <f t="shared" si="0"/>
        <v>35148551.21000001</v>
      </c>
      <c r="H48" s="16">
        <f t="shared" si="1"/>
        <v>120.11304393165585</v>
      </c>
      <c r="I48" s="10">
        <f t="shared" si="2"/>
        <v>2158787.950000003</v>
      </c>
      <c r="J48" s="16">
        <f t="shared" si="3"/>
        <v>101.717111385583</v>
      </c>
    </row>
    <row r="49" spans="1:10" ht="31.5" outlineLevel="1">
      <c r="A49" s="9" t="s">
        <v>66</v>
      </c>
      <c r="B49" s="3" t="s">
        <v>67</v>
      </c>
      <c r="C49" s="10">
        <v>17944974</v>
      </c>
      <c r="D49" s="10">
        <v>10391131.49</v>
      </c>
      <c r="E49" s="10">
        <v>20014529</v>
      </c>
      <c r="F49" s="10">
        <v>12688338.34</v>
      </c>
      <c r="G49" s="10">
        <f t="shared" si="0"/>
        <v>2069555</v>
      </c>
      <c r="H49" s="16">
        <f t="shared" si="1"/>
        <v>111.53278349692788</v>
      </c>
      <c r="I49" s="10">
        <f t="shared" si="2"/>
        <v>2297206.8499999996</v>
      </c>
      <c r="J49" s="16">
        <f t="shared" si="3"/>
        <v>122.1073792802135</v>
      </c>
    </row>
    <row r="50" spans="1:10" ht="31.5">
      <c r="A50" s="6" t="s">
        <v>68</v>
      </c>
      <c r="B50" s="7" t="s">
        <v>69</v>
      </c>
      <c r="C50" s="8">
        <f>SUM(C51)</f>
        <v>6707198.82</v>
      </c>
      <c r="D50" s="8">
        <f>SUM(D51)</f>
        <v>3400000</v>
      </c>
      <c r="E50" s="8">
        <f>SUM(E51)</f>
        <v>6000000</v>
      </c>
      <c r="F50" s="8">
        <f>SUM(F51)</f>
        <v>4700000</v>
      </c>
      <c r="G50" s="8">
        <f t="shared" si="0"/>
        <v>-707198.8200000003</v>
      </c>
      <c r="H50" s="15">
        <f t="shared" si="1"/>
        <v>89.45612260827538</v>
      </c>
      <c r="I50" s="8">
        <f t="shared" si="2"/>
        <v>1300000</v>
      </c>
      <c r="J50" s="15">
        <f t="shared" si="3"/>
        <v>138.23529411764704</v>
      </c>
    </row>
    <row r="51" spans="1:10" ht="31.5" outlineLevel="1">
      <c r="A51" s="9" t="s">
        <v>70</v>
      </c>
      <c r="B51" s="3" t="s">
        <v>71</v>
      </c>
      <c r="C51" s="10">
        <v>6707198.82</v>
      </c>
      <c r="D51" s="10">
        <v>3400000</v>
      </c>
      <c r="E51" s="10">
        <v>6000000</v>
      </c>
      <c r="F51" s="10">
        <v>4700000</v>
      </c>
      <c r="G51" s="10">
        <f t="shared" si="0"/>
        <v>-707198.8200000003</v>
      </c>
      <c r="H51" s="16">
        <f t="shared" si="1"/>
        <v>89.45612260827538</v>
      </c>
      <c r="I51" s="10">
        <f t="shared" si="2"/>
        <v>1300000</v>
      </c>
      <c r="J51" s="16">
        <f t="shared" si="3"/>
        <v>138.23529411764704</v>
      </c>
    </row>
    <row r="52" spans="1:10" ht="57" customHeight="1">
      <c r="A52" s="6" t="s">
        <v>98</v>
      </c>
      <c r="B52" s="7" t="s">
        <v>72</v>
      </c>
      <c r="C52" s="8">
        <f>SUM(C53)</f>
        <v>23286659</v>
      </c>
      <c r="D52" s="8">
        <f>SUM(D53)</f>
        <v>9258248.39</v>
      </c>
      <c r="E52" s="8">
        <f>SUM(E53)</f>
        <v>24053768.61</v>
      </c>
      <c r="F52" s="8">
        <f>SUM(F53)</f>
        <v>9606938.51</v>
      </c>
      <c r="G52" s="8">
        <f t="shared" si="0"/>
        <v>767109.6099999994</v>
      </c>
      <c r="H52" s="15">
        <f t="shared" si="1"/>
        <v>103.29420210086815</v>
      </c>
      <c r="I52" s="8">
        <f t="shared" si="2"/>
        <v>348690.1199999992</v>
      </c>
      <c r="J52" s="15">
        <f t="shared" si="3"/>
        <v>103.76626447370569</v>
      </c>
    </row>
    <row r="53" spans="1:10" ht="47.25" outlineLevel="1">
      <c r="A53" s="9" t="s">
        <v>99</v>
      </c>
      <c r="B53" s="3" t="s">
        <v>73</v>
      </c>
      <c r="C53" s="10">
        <v>23286659</v>
      </c>
      <c r="D53" s="10">
        <v>9258248.39</v>
      </c>
      <c r="E53" s="10">
        <v>24053768.61</v>
      </c>
      <c r="F53" s="10">
        <v>9606938.51</v>
      </c>
      <c r="G53" s="10">
        <f t="shared" si="0"/>
        <v>767109.6099999994</v>
      </c>
      <c r="H53" s="16">
        <f t="shared" si="1"/>
        <v>103.29420210086815</v>
      </c>
      <c r="I53" s="10">
        <f t="shared" si="2"/>
        <v>348690.1199999992</v>
      </c>
      <c r="J53" s="16">
        <f t="shared" si="3"/>
        <v>103.76626447370569</v>
      </c>
    </row>
    <row r="54" spans="1:10" ht="15.75">
      <c r="A54" s="11" t="s">
        <v>87</v>
      </c>
      <c r="B54" s="12"/>
      <c r="C54" s="13">
        <f>C52+C50+C47+C43+C38+C26+C21+C16+C8+C41+C31</f>
        <v>4353206103.71</v>
      </c>
      <c r="D54" s="13">
        <f>D52+D50+D47+D43+D38+D26+D21+D16+D8+D41+D31</f>
        <v>3125534018.21</v>
      </c>
      <c r="E54" s="13">
        <f>E52+E50+E47+E43+E38+E26+E21+E16+E8+E41+E31</f>
        <v>4417158151.34</v>
      </c>
      <c r="F54" s="13">
        <f>F52+F50+F47+F43+F38+F26+F21+F16+F8+F41+F31</f>
        <v>3267294501.47</v>
      </c>
      <c r="G54" s="13">
        <f t="shared" si="0"/>
        <v>63952047.630000114</v>
      </c>
      <c r="H54" s="17">
        <f t="shared" si="1"/>
        <v>101.46907925116382</v>
      </c>
      <c r="I54" s="13">
        <f t="shared" si="2"/>
        <v>141760483.25999975</v>
      </c>
      <c r="J54" s="17">
        <f t="shared" si="3"/>
        <v>104.53556040132898</v>
      </c>
    </row>
    <row r="57" spans="3:10" ht="12.75" customHeight="1">
      <c r="C57" s="18"/>
      <c r="D57" s="18"/>
      <c r="E57" s="18"/>
      <c r="F57" s="18"/>
      <c r="G57" s="18"/>
      <c r="H57" s="19"/>
      <c r="I57" s="18"/>
      <c r="J57" s="20"/>
    </row>
  </sheetData>
  <sheetProtection/>
  <mergeCells count="13">
    <mergeCell ref="G5:H5"/>
    <mergeCell ref="I5:J5"/>
    <mergeCell ref="A4:A6"/>
    <mergeCell ref="B4:B6"/>
    <mergeCell ref="C4:D4"/>
    <mergeCell ref="E4:F4"/>
    <mergeCell ref="G1:J1"/>
    <mergeCell ref="A2:J2"/>
    <mergeCell ref="G4:J4"/>
    <mergeCell ref="C5:C6"/>
    <mergeCell ref="D5:D6"/>
    <mergeCell ref="E5:E6"/>
    <mergeCell ref="F5:F6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rep:2.40.0.105</dc:description>
  <cp:lastModifiedBy>Святчик</cp:lastModifiedBy>
  <cp:lastPrinted>2021-10-22T12:29:30Z</cp:lastPrinted>
  <dcterms:created xsi:type="dcterms:W3CDTF">2017-04-12T06:24:55Z</dcterms:created>
  <dcterms:modified xsi:type="dcterms:W3CDTF">2021-10-22T12:29:40Z</dcterms:modified>
  <cp:category/>
  <cp:version/>
  <cp:contentType/>
  <cp:contentStatus/>
</cp:coreProperties>
</file>