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20940" windowHeight="9615" activeTab="2"/>
  </bookViews>
  <sheets>
    <sheet name="2023" sheetId="1" r:id="rId1"/>
    <sheet name="2024" sheetId="2" r:id="rId2"/>
    <sheet name="2025" sheetId="3" r:id="rId3"/>
  </sheets>
  <definedNames>
    <definedName name="_xlnm.Print_Titles" localSheetId="0">'2023'!$4:$5</definedName>
    <definedName name="_xlnm.Print_Titles" localSheetId="2">'2025'!$4:$5</definedName>
    <definedName name="_xlnm.Print_Area" localSheetId="0">'2023'!$A$1:$K$49</definedName>
  </definedNames>
  <calcPr fullCalcOnLoad="1"/>
</workbook>
</file>

<file path=xl/sharedStrings.xml><?xml version="1.0" encoding="utf-8"?>
<sst xmlns="http://schemas.openxmlformats.org/spreadsheetml/2006/main" count="198" uniqueCount="114">
  <si>
    <t>№ п/п</t>
  </si>
  <si>
    <t>Наименование</t>
  </si>
  <si>
    <t xml:space="preserve">Всего </t>
  </si>
  <si>
    <t>Контрольно - счетная палата МОГО "Ухта"</t>
  </si>
  <si>
    <t>Совет МОГО "Ухта"</t>
  </si>
  <si>
    <t>Администрация МОГО "Ухта"</t>
  </si>
  <si>
    <t>МУ "Управление жилищно-коммунального хозяйства" администрации МОГО "Ухта"</t>
  </si>
  <si>
    <t>МУ "Управление культуры администрации МОГО "Ухта"</t>
  </si>
  <si>
    <t>МУ "Управление физической культуры и спорта" администрации МОГО "Ухта"</t>
  </si>
  <si>
    <t>МУ "Управление образования" администрации МОГО "Ухта"</t>
  </si>
  <si>
    <t>Финансовое управление администрации МОГО "Ухта"</t>
  </si>
  <si>
    <t>За счет средств местного бюджета</t>
  </si>
  <si>
    <t>рублей</t>
  </si>
  <si>
    <t>Приложение 2 к пояснительной записке (таблица 1)</t>
  </si>
  <si>
    <t>Приложение 2 к пояснительной записке (таблица 2)</t>
  </si>
  <si>
    <t>Приложение 2 к пояснительной записке (таблица 3)</t>
  </si>
  <si>
    <t>1.</t>
  </si>
  <si>
    <t>2.</t>
  </si>
  <si>
    <t>2.2.</t>
  </si>
  <si>
    <t>3.</t>
  </si>
  <si>
    <t>4.</t>
  </si>
  <si>
    <t>5.</t>
  </si>
  <si>
    <t>6.</t>
  </si>
  <si>
    <t>Изменение общего объема расходов
(+ увеличение; - уменьшение)</t>
  </si>
  <si>
    <t>Изменение общего объема расходов 
(+ увеличение; - уменьшение)</t>
  </si>
  <si>
    <t>проверка</t>
  </si>
  <si>
    <t>Проектирование строительства котельной в пгт. Ярега (за счет средств благотворительной помощи ООО "Лукойл-Коми")</t>
  </si>
  <si>
    <t xml:space="preserve">Межбюджетные трансферты </t>
  </si>
  <si>
    <t>Прочие безвозмездные поступления прошлых лет</t>
  </si>
  <si>
    <t>Планируемое изменение общего объема расходов в разрезе главных распорядителей бюджетных средств МОГО «Ухта» на 2023 год</t>
  </si>
  <si>
    <t>Планируемое изменение общего объема расходов в разрезе главных распорядителей бюджетных средств МОГО «Ухта» на 2024 год</t>
  </si>
  <si>
    <t>Субвенции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</si>
  <si>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</si>
  <si>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Реализация отдельных мероприятий регионального проекта "Культурная среда" (ремонт образовательных учреждений в сфере культуры) (софинансирование)</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</si>
  <si>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</si>
  <si>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Субсидии на поддержку отрасли культуры (Комплектование книжных фондов муниципальных библиотек)</t>
  </si>
  <si>
    <t>Субсидия на организацию бесплатного горячего питания обучающихся, получающих начальное общее образование в муниципальных образовательных организациях</t>
  </si>
  <si>
    <t>Субсидия на мероприятия по проведению оздоровительной кампании детей</t>
  </si>
  <si>
    <t>Субсидии на реализацию народных проектов в сфере образования, прошедших отбор в рамках проекта "Народный бюджет"</t>
  </si>
  <si>
    <t xml:space="preserve">Резерв на софинансирование </t>
  </si>
  <si>
    <t>Субсидии на поддержку отрасли культуры (Реализация отдельных мероприятий регионального проекта "Культурная среда" (ремонт образовательных учреждений в сфере культуры)</t>
  </si>
  <si>
    <t>Субсидии на софинансирование расходных обязательств органов местного самоуправления по реализации народных проектов в сфере малого и среднего предпринимательства, прошедших отбор в рамках проекта "Народный бюджет"</t>
  </si>
  <si>
    <t>Планируемое изменение общего объема расходов в разрезе главных распорядителей бюджетных средств МОГО «Ухта» на 2025 год</t>
  </si>
  <si>
    <t xml:space="preserve">Решение Совета МОГО "Ухта"  от 21.12.2021  № 194 "О бюджете МОГО "Ухта" на 2023 год и плановый период 2024 и 2025 годов" </t>
  </si>
  <si>
    <t>Межбюджетные трансферты 2023 года</t>
  </si>
  <si>
    <t>Субсидия на укрепление материально-технической базы муниципальных учреждений культуры (обеспечение пожарной безопасности и антитеррористической защищенности  муниципальных учреждений сферы культуры)</t>
  </si>
  <si>
    <t>Субсидия на проведение комплексных кадастровых работ</t>
  </si>
  <si>
    <t>Субсидия на поддержку муниципальных программ формирования современной городской среды</t>
  </si>
  <si>
    <t>Субсидия на укрепление материально-технической базы и создание безопасных условий в организациях в сфере образования в Республике Коми (капитальные и текущие ремонты, оборудование для пищеблоков)</t>
  </si>
  <si>
    <t>Иной межбюджетный трансферт, имеющий целевое назначение на обеспечение выплат ежемесячного денежного вознаграждения за классное руководство педагогическим работникам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</si>
  <si>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Субсидии на оснащение объектов спортивной инфраструктуры спортивно-технологическим оборудованием</t>
  </si>
  <si>
    <t>Субсидии на реализацию народных проектов в сфере охраны окружающей среды, прошедших отбор в рамках проекта "Народный бюджет"</t>
  </si>
  <si>
    <t>Субсидии на реализацию народных проектов в сфере дорожной деятельности, прошедших отбор в рамках проекта "Народный бюджет"</t>
  </si>
  <si>
    <t>Реализация мероприятий в рамках регионального проекта "Формирование комфортной городской среды" (средства граждан)</t>
  </si>
  <si>
    <t>Комплектование книжных фондов  муниципальных библиотек (софинансирование)</t>
  </si>
  <si>
    <t>Укрепление и модернизация материально-технической базы учреждений сферы культуры (обеспечение пожарной безопасности и антитеррористической защищенности муниципальных учреждений сферы культуры)</t>
  </si>
  <si>
    <t>Реализация народных проектов в сфере образования, прошедших отбор в рамках проекта "Народный бюджет" (софинансирование)</t>
  </si>
  <si>
    <t>Оснащение объектов спортивной инфраструктуры спортивно-технологическим оборудованием (софинансирование)</t>
  </si>
  <si>
    <t>Реализация народных проектов в сфере малого и среднего предпринимательства, прошедших отбор в рамках проекта "Народный бюджет" (софинансирование)</t>
  </si>
  <si>
    <t>Оснащение объектов спортивной инфраструктуры спортивно-технологическим оборудованием (подготовка основания для создания малой спортивной площадки)</t>
  </si>
  <si>
    <t>Предупреждение и минимизация антропогенного воздействия на окружающую среду</t>
  </si>
  <si>
    <t>Исполнение судебных актов по обращению взыскания на средства бюджета МОГО "Ухта", связанных с реализацией мероприятий по переселению граждан из аварийного жилищного фонда</t>
  </si>
  <si>
    <t>Сохранение и поддержание надлежащего состояния муниципального жилищного фонда</t>
  </si>
  <si>
    <t>Строительство станции водоочистки с созданием системы управления комплексом водоснабжения в "Пожня-Ель" г. Ухта (корректировка проектно-сметной документации)</t>
  </si>
  <si>
    <t>2.3</t>
  </si>
  <si>
    <t>2.5</t>
  </si>
  <si>
    <t>2.6</t>
  </si>
  <si>
    <t>2.7</t>
  </si>
  <si>
    <t>2.1</t>
  </si>
  <si>
    <t>2.2</t>
  </si>
  <si>
    <t>2.4</t>
  </si>
  <si>
    <t>2.8</t>
  </si>
  <si>
    <t>2.9</t>
  </si>
  <si>
    <t>3.1</t>
  </si>
  <si>
    <t>3.2</t>
  </si>
  <si>
    <t>4.1</t>
  </si>
  <si>
    <t>4.2</t>
  </si>
  <si>
    <t>4.3</t>
  </si>
  <si>
    <t>4.4</t>
  </si>
  <si>
    <t>4.5</t>
  </si>
  <si>
    <t>4.6</t>
  </si>
  <si>
    <t>4.7</t>
  </si>
  <si>
    <t>4.8</t>
  </si>
  <si>
    <t>4.9</t>
  </si>
  <si>
    <t>4.10</t>
  </si>
  <si>
    <t>4.11</t>
  </si>
  <si>
    <t>4.12</t>
  </si>
  <si>
    <t>4.13</t>
  </si>
  <si>
    <t>4.14</t>
  </si>
  <si>
    <t xml:space="preserve">Проект решения Совета МОГО "Ухта" 
"О внесении изменений в решение Совета МОГО "Ухта"  от 21.12.2021  № 194 "О бюджете МОГО "Ухта" на 2023 год и плановый период 2024 и 2025 годов" </t>
  </si>
  <si>
    <t xml:space="preserve">Проект решения Совета МОГО "Ухта" 
"О внесении изменений  в решение Совета МОГО "Ухта" от 21.12.2021  № 194 "О бюджете МОГО "Ухта" на 2023 год и плановый период 2024 и 2025 годов" </t>
  </si>
  <si>
    <t xml:space="preserve">Проект решения Совета МОГО "Ухта" 
"О внесении изменений  в решение Совета МОГО "Ухта"  от 21.12.2021  № 194 "О бюджете МОГО "Ухта" на 2023 год и плановый период 2024 и 2025 годов" </t>
  </si>
  <si>
    <t>Вовлечение в оборот муниципального имущества и земельных ресурсов</t>
  </si>
  <si>
    <t>Создание "умных" спортивных площадок</t>
  </si>
  <si>
    <t>Реализация народных проектов в сфере охраны окружающей среды, прошедших отбор в рамках проекта "Народный бюджет" (софинансирование)</t>
  </si>
  <si>
    <t>Реализация народных проектов в сфере дорожной деятельности, прошедших отбор в рамках проекта "Народный бюджет"</t>
  </si>
  <si>
    <t>Выполнение работ по обустройству фонтанов
(Дотации (гранты) на поощрение муниципальных образований городских округов, муниципальных округов и муниципальных районов в Республике Коми, достигших наилучших результатов по увеличению базы доходов местного бюджета)</t>
  </si>
  <si>
    <t>Средства муниципального дорожного фонда</t>
  </si>
  <si>
    <t>Членский взнос в Ассоциацию "Совета муниципальных образований Республики Коми"</t>
  </si>
  <si>
    <t>Проведение оздоровительной кампании детей</t>
  </si>
  <si>
    <t>Реализация календарного плана официальных физкультурных мероприятий и спортивных мероприятий физкультурно-спортивными учреждениями</t>
  </si>
  <si>
    <t>4.15</t>
  </si>
  <si>
    <t>4.16</t>
  </si>
  <si>
    <t>4.17</t>
  </si>
  <si>
    <t>4.18</t>
  </si>
  <si>
    <t>4.19</t>
  </si>
  <si>
    <t>4.20</t>
  </si>
  <si>
    <t>4.21</t>
  </si>
  <si>
    <t>2.10</t>
  </si>
  <si>
    <t>2.11</t>
  </si>
  <si>
    <t>2.12</t>
  </si>
  <si>
    <t>2.13</t>
  </si>
  <si>
    <t>2.14</t>
  </si>
  <si>
    <t>2.15</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</si>
</sst>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
    <numFmt numFmtId="177" formatCode="#,##0.0"/>
    <numFmt numFmtId="178" formatCode="0.0"/>
  </numFmts>
  <fonts count="60">
    <font>
      <sz val="11"/>
      <color theme="1"/>
      <name val="Calibri"/>
      <family val="2"/>
    </font>
    <font>
      <sz val="11"/>
      <color indexed="8"/>
      <name val="Calibri"/>
      <family val="2"/>
    </font>
    <font>
      <sz val="12"/>
      <name val="Times New Roman"/>
      <family val="1"/>
    </font>
    <font>
      <sz val="10"/>
      <name val="Times New Roman"/>
      <family val="1"/>
    </font>
    <font>
      <b/>
      <sz val="10"/>
      <name val="Times New Roman"/>
      <family val="1"/>
    </font>
    <font>
      <b/>
      <sz val="12"/>
      <name val="Times New Roman"/>
      <family val="1"/>
    </font>
    <font>
      <sz val="11"/>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0"/>
      <color indexed="8"/>
      <name val="Times New Roman"/>
      <family val="1"/>
    </font>
    <font>
      <b/>
      <sz val="10"/>
      <color indexed="8"/>
      <name val="Times New Roman"/>
      <family val="1"/>
    </font>
    <font>
      <sz val="11"/>
      <name val="Calibri"/>
      <family val="2"/>
    </font>
    <font>
      <b/>
      <sz val="12"/>
      <color indexed="10"/>
      <name val="Times New Roman"/>
      <family val="1"/>
    </font>
    <font>
      <sz val="12"/>
      <color indexed="10"/>
      <name val="Times New Roman"/>
      <family val="1"/>
    </font>
    <font>
      <sz val="10"/>
      <color indexed="10"/>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0"/>
      <color theme="1"/>
      <name val="Times New Roman"/>
      <family val="1"/>
    </font>
    <font>
      <sz val="10"/>
      <color rgb="FF000000"/>
      <name val="Times New Roman"/>
      <family val="1"/>
    </font>
    <font>
      <b/>
      <sz val="10"/>
      <color rgb="FF000000"/>
      <name val="Times New Roman"/>
      <family val="1"/>
    </font>
    <font>
      <b/>
      <sz val="10"/>
      <color theme="1"/>
      <name val="Times New Roman"/>
      <family val="1"/>
    </font>
    <font>
      <b/>
      <sz val="12"/>
      <color rgb="FFFF0000"/>
      <name val="Times New Roman"/>
      <family val="1"/>
    </font>
    <font>
      <sz val="12"/>
      <color rgb="FFFF0000"/>
      <name val="Times New Roman"/>
      <family val="1"/>
    </font>
    <font>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D9D9D9"/>
      </left>
      <right style="thin">
        <color rgb="FFD9D9D9"/>
      </right>
      <top>
        <color rgb="FF000000"/>
      </top>
      <bottom style="thin">
        <color rgb="FFD9D9D9"/>
      </bottom>
    </border>
    <border>
      <left style="thin">
        <color rgb="FFD9D9D9"/>
      </left>
      <right style="thin">
        <color rgb="FFBFBFBF"/>
      </right>
      <top/>
      <bottom style="thin">
        <color rgb="FFD9D9D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lignment horizontal="left" vertical="top" wrapText="1"/>
      <protection/>
    </xf>
    <xf numFmtId="4" fontId="34" fillId="0" borderId="1">
      <alignment horizontal="right" vertical="top" shrinkToFit="1"/>
      <protection/>
    </xf>
    <xf numFmtId="0" fontId="34" fillId="0" borderId="1">
      <alignment horizontal="left" vertical="top" wrapText="1"/>
      <protection/>
    </xf>
    <xf numFmtId="4" fontId="34" fillId="0" borderId="1">
      <alignment horizontal="right" vertical="top" shrinkToFit="1"/>
      <protection/>
    </xf>
    <xf numFmtId="4" fontId="34" fillId="0" borderId="2">
      <alignment horizontal="right" vertical="top" shrinkToFit="1"/>
      <protection/>
    </xf>
    <xf numFmtId="0" fontId="34" fillId="0" borderId="1">
      <alignment horizontal="left" vertical="top" wrapText="1"/>
      <protection/>
    </xf>
    <xf numFmtId="4" fontId="34" fillId="0" borderId="2">
      <alignment horizontal="right" vertical="top" shrinkToFit="1"/>
      <protection/>
    </xf>
    <xf numFmtId="0" fontId="34" fillId="0" borderId="1">
      <alignment horizontal="left" vertical="top" wrapText="1"/>
      <protection/>
    </xf>
    <xf numFmtId="4" fontId="34" fillId="0" borderId="1">
      <alignment horizontal="right" vertical="top" shrinkToFit="1"/>
      <protection/>
    </xf>
    <xf numFmtId="4" fontId="34" fillId="0" borderId="2">
      <alignment horizontal="right" vertical="top" shrinkToFit="1"/>
      <protection/>
    </xf>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5" fillId="26" borderId="3" applyNumberFormat="0" applyAlignment="0" applyProtection="0"/>
    <xf numFmtId="0" fontId="36" fillId="27" borderId="4" applyNumberFormat="0" applyAlignment="0" applyProtection="0"/>
    <xf numFmtId="0" fontId="37" fillId="27" borderId="3"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8" borderId="9"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10" applyNumberFormat="0" applyFont="0" applyAlignment="0" applyProtection="0"/>
    <xf numFmtId="9" fontId="0" fillId="0" borderId="0" applyFont="0" applyFill="0" applyBorder="0" applyAlignment="0" applyProtection="0"/>
    <xf numFmtId="0" fontId="49" fillId="0" borderId="11"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46">
    <xf numFmtId="0" fontId="0" fillId="0" borderId="0" xfId="0" applyFont="1" applyAlignment="1">
      <alignment/>
    </xf>
    <xf numFmtId="0" fontId="52" fillId="0" borderId="0" xfId="0" applyFont="1" applyAlignment="1">
      <alignment horizontal="right" vertical="center"/>
    </xf>
    <xf numFmtId="0" fontId="53" fillId="0" borderId="0" xfId="0" applyFont="1" applyAlignment="1">
      <alignment/>
    </xf>
    <xf numFmtId="0" fontId="54" fillId="0" borderId="12" xfId="0" applyFont="1" applyBorder="1" applyAlignment="1">
      <alignment horizontal="center" vertical="center" wrapText="1"/>
    </xf>
    <xf numFmtId="0" fontId="53" fillId="0" borderId="12" xfId="0" applyFont="1" applyBorder="1" applyAlignment="1">
      <alignment horizontal="center" vertical="center" wrapText="1"/>
    </xf>
    <xf numFmtId="0" fontId="54" fillId="0" borderId="12" xfId="0" applyFont="1" applyBorder="1" applyAlignment="1">
      <alignment horizontal="center" vertical="center"/>
    </xf>
    <xf numFmtId="0" fontId="55" fillId="0" borderId="12" xfId="0" applyFont="1" applyBorder="1" applyAlignment="1">
      <alignment horizontal="center" vertical="center"/>
    </xf>
    <xf numFmtId="4" fontId="0" fillId="0" borderId="0" xfId="0" applyNumberFormat="1" applyAlignment="1">
      <alignment/>
    </xf>
    <xf numFmtId="0" fontId="55" fillId="0" borderId="12" xfId="0" applyFont="1" applyBorder="1" applyAlignment="1">
      <alignment horizontal="center" vertical="center" wrapText="1"/>
    </xf>
    <xf numFmtId="49" fontId="3" fillId="0" borderId="12" xfId="0" applyNumberFormat="1" applyFont="1" applyBorder="1" applyAlignment="1" applyProtection="1">
      <alignment horizontal="center" vertical="center" wrapText="1"/>
      <protection/>
    </xf>
    <xf numFmtId="0" fontId="3" fillId="0" borderId="0" xfId="0" applyFont="1" applyFill="1" applyAlignment="1">
      <alignment/>
    </xf>
    <xf numFmtId="0" fontId="56" fillId="0" borderId="12" xfId="0" applyFont="1" applyBorder="1" applyAlignment="1">
      <alignment horizontal="center" vertical="center" wrapText="1"/>
    </xf>
    <xf numFmtId="0" fontId="29" fillId="0" borderId="0" xfId="0" applyFont="1" applyFill="1" applyAlignment="1">
      <alignment/>
    </xf>
    <xf numFmtId="0" fontId="2" fillId="0" borderId="0" xfId="0" applyFont="1" applyFill="1" applyAlignment="1">
      <alignment horizontal="right" vertical="center"/>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vertical="center"/>
    </xf>
    <xf numFmtId="0" fontId="4" fillId="0" borderId="12" xfId="0" applyFont="1" applyFill="1" applyBorder="1" applyAlignment="1">
      <alignment horizontal="left" vertical="center" wrapText="1"/>
    </xf>
    <xf numFmtId="4" fontId="5" fillId="0" borderId="12" xfId="0" applyNumberFormat="1" applyFont="1" applyFill="1" applyBorder="1" applyAlignment="1">
      <alignment horizontal="right" vertical="center"/>
    </xf>
    <xf numFmtId="0" fontId="4" fillId="0" borderId="12" xfId="0" applyFont="1" applyFill="1" applyBorder="1" applyAlignment="1">
      <alignment horizontal="left" vertical="center"/>
    </xf>
    <xf numFmtId="0" fontId="4" fillId="0" borderId="0" xfId="0" applyFont="1" applyFill="1" applyAlignment="1">
      <alignment/>
    </xf>
    <xf numFmtId="4" fontId="4" fillId="0" borderId="0" xfId="0" applyNumberFormat="1" applyFont="1" applyFill="1" applyAlignment="1">
      <alignment/>
    </xf>
    <xf numFmtId="4" fontId="29" fillId="0" borderId="0" xfId="0" applyNumberFormat="1" applyFont="1" applyFill="1" applyAlignment="1">
      <alignment/>
    </xf>
    <xf numFmtId="0" fontId="6" fillId="0" borderId="0" xfId="0" applyFont="1" applyFill="1" applyAlignment="1">
      <alignment/>
    </xf>
    <xf numFmtId="4" fontId="6" fillId="0" borderId="0" xfId="0" applyNumberFormat="1" applyFont="1" applyFill="1" applyAlignment="1">
      <alignment/>
    </xf>
    <xf numFmtId="4" fontId="6" fillId="0" borderId="12" xfId="0" applyNumberFormat="1" applyFont="1" applyFill="1" applyBorder="1" applyAlignment="1">
      <alignment/>
    </xf>
    <xf numFmtId="4" fontId="57" fillId="0" borderId="12" xfId="0" applyNumberFormat="1" applyFont="1" applyFill="1" applyBorder="1" applyAlignment="1">
      <alignment horizontal="right" vertical="center"/>
    </xf>
    <xf numFmtId="4" fontId="58" fillId="0" borderId="12" xfId="0" applyNumberFormat="1" applyFont="1" applyFill="1" applyBorder="1" applyAlignment="1">
      <alignment horizontal="right" vertical="center"/>
    </xf>
    <xf numFmtId="4" fontId="58" fillId="0" borderId="12" xfId="0" applyNumberFormat="1" applyFont="1" applyFill="1" applyBorder="1" applyAlignment="1">
      <alignment vertical="center"/>
    </xf>
    <xf numFmtId="4" fontId="58" fillId="0" borderId="12" xfId="0" applyNumberFormat="1" applyFont="1" applyFill="1" applyBorder="1" applyAlignment="1" applyProtection="1">
      <alignment horizontal="right" vertical="center" wrapText="1"/>
      <protection/>
    </xf>
    <xf numFmtId="0" fontId="59" fillId="0" borderId="12" xfId="0" applyFont="1" applyFill="1" applyBorder="1" applyAlignment="1">
      <alignment/>
    </xf>
    <xf numFmtId="4" fontId="58" fillId="0" borderId="12" xfId="0" applyNumberFormat="1" applyFont="1" applyFill="1" applyBorder="1" applyAlignment="1">
      <alignment/>
    </xf>
    <xf numFmtId="4" fontId="5" fillId="0" borderId="12" xfId="0" applyNumberFormat="1" applyFont="1" applyBorder="1" applyAlignment="1">
      <alignment horizontal="right" vertical="center"/>
    </xf>
    <xf numFmtId="4" fontId="2" fillId="0" borderId="12" xfId="0" applyNumberFormat="1" applyFont="1" applyFill="1" applyBorder="1" applyAlignment="1" applyProtection="1">
      <alignment horizontal="right" vertical="center" wrapText="1"/>
      <protection/>
    </xf>
    <xf numFmtId="4" fontId="2" fillId="0" borderId="12" xfId="0" applyNumberFormat="1" applyFont="1" applyBorder="1" applyAlignment="1">
      <alignment horizontal="right" vertical="center"/>
    </xf>
    <xf numFmtId="49" fontId="3" fillId="0" borderId="12" xfId="0" applyNumberFormat="1" applyFont="1" applyFill="1" applyBorder="1" applyAlignment="1" applyProtection="1">
      <alignment horizontal="left" vertical="center" wrapText="1"/>
      <protection/>
    </xf>
    <xf numFmtId="4" fontId="2" fillId="0" borderId="12" xfId="0" applyNumberFormat="1" applyFont="1" applyFill="1" applyBorder="1" applyAlignment="1">
      <alignment vertical="center"/>
    </xf>
    <xf numFmtId="4" fontId="2" fillId="0" borderId="12" xfId="0" applyNumberFormat="1" applyFont="1" applyFill="1" applyBorder="1" applyAlignment="1">
      <alignment horizontal="right" vertical="center"/>
    </xf>
    <xf numFmtId="4" fontId="2" fillId="0" borderId="12" xfId="0" applyNumberFormat="1" applyFont="1" applyFill="1" applyBorder="1" applyAlignment="1">
      <alignment horizontal="right" vertical="center" wrapText="1"/>
    </xf>
    <xf numFmtId="49" fontId="3" fillId="0" borderId="12" xfId="0" applyNumberFormat="1" applyFont="1" applyBorder="1" applyAlignment="1" applyProtection="1">
      <alignment horizontal="left" vertical="center" wrapText="1"/>
      <protection/>
    </xf>
    <xf numFmtId="3" fontId="4" fillId="0" borderId="12" xfId="0" applyNumberFormat="1" applyFont="1" applyFill="1" applyBorder="1" applyAlignment="1">
      <alignment horizontal="center" vertical="center"/>
    </xf>
    <xf numFmtId="0" fontId="3" fillId="0" borderId="0" xfId="0" applyFont="1" applyAlignment="1">
      <alignment/>
    </xf>
    <xf numFmtId="0" fontId="4" fillId="0" borderId="12" xfId="0" applyFont="1" applyBorder="1" applyAlignment="1">
      <alignment horizontal="left" vertical="center" wrapText="1"/>
    </xf>
    <xf numFmtId="4" fontId="2" fillId="0" borderId="12" xfId="0" applyNumberFormat="1" applyFont="1" applyFill="1" applyBorder="1" applyAlignment="1">
      <alignment/>
    </xf>
    <xf numFmtId="49" fontId="4" fillId="0" borderId="12" xfId="0" applyNumberFormat="1" applyFont="1" applyFill="1" applyBorder="1" applyAlignment="1" applyProtection="1">
      <alignment horizontal="left" vertical="center" wrapText="1"/>
      <protection/>
    </xf>
    <xf numFmtId="0" fontId="2" fillId="0" borderId="0" xfId="0" applyFont="1" applyFill="1" applyAlignment="1">
      <alignment horizontal="center" vertical="center" wrapText="1"/>
    </xf>
    <xf numFmtId="0" fontId="52" fillId="0" borderId="0" xfId="0" applyFont="1" applyAlignment="1">
      <alignment horizontal="center" vertical="center"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60" xfId="33"/>
    <cellStyle name="ex61" xfId="34"/>
    <cellStyle name="ex62" xfId="35"/>
    <cellStyle name="ex63" xfId="36"/>
    <cellStyle name="ex64" xfId="37"/>
    <cellStyle name="ex65" xfId="38"/>
    <cellStyle name="ex66" xfId="39"/>
    <cellStyle name="ex67" xfId="40"/>
    <cellStyle name="ex68" xfId="41"/>
    <cellStyle name="ex69" xfId="42"/>
    <cellStyle name="Акцент1" xfId="43"/>
    <cellStyle name="Акцент2" xfId="44"/>
    <cellStyle name="Акцент3" xfId="45"/>
    <cellStyle name="Акцент4" xfId="46"/>
    <cellStyle name="Акцент5" xfId="47"/>
    <cellStyle name="Акцент6" xfId="48"/>
    <cellStyle name="Ввод " xfId="49"/>
    <cellStyle name="Вывод" xfId="50"/>
    <cellStyle name="Вычисление" xfId="51"/>
    <cellStyle name="Hyperlink" xfId="52"/>
    <cellStyle name="Currency" xfId="53"/>
    <cellStyle name="Currency [0]" xfId="54"/>
    <cellStyle name="Заголовок 1" xfId="55"/>
    <cellStyle name="Заголовок 2" xfId="56"/>
    <cellStyle name="Заголовок 3" xfId="57"/>
    <cellStyle name="Заголовок 4" xfId="58"/>
    <cellStyle name="Итог" xfId="59"/>
    <cellStyle name="Контрольная ячейка" xfId="60"/>
    <cellStyle name="Название" xfId="61"/>
    <cellStyle name="Нейтральный" xfId="62"/>
    <cellStyle name="Followed Hyperlink" xfId="63"/>
    <cellStyle name="Плохой" xfId="64"/>
    <cellStyle name="Пояснение" xfId="65"/>
    <cellStyle name="Примечание" xfId="66"/>
    <cellStyle name="Percent" xfId="67"/>
    <cellStyle name="Связанная ячейка" xfId="68"/>
    <cellStyle name="Текст предупреждения" xfId="69"/>
    <cellStyle name="Comma" xfId="70"/>
    <cellStyle name="Comma [0]" xfId="71"/>
    <cellStyle name="Хороший"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58"/>
  <sheetViews>
    <sheetView view="pageBreakPreview" zoomScale="60" zoomScalePageLayoutView="0" workbookViewId="0" topLeftCell="A26">
      <selection activeCell="A49" sqref="A49"/>
    </sheetView>
  </sheetViews>
  <sheetFormatPr defaultColWidth="9.140625" defaultRowHeight="15"/>
  <cols>
    <col min="1" max="1" width="7.421875" style="12" customWidth="1"/>
    <col min="2" max="2" width="41.57421875" style="12" customWidth="1"/>
    <col min="3" max="3" width="18.00390625" style="12" bestFit="1" customWidth="1"/>
    <col min="4" max="4" width="13.7109375" style="12" bestFit="1" customWidth="1"/>
    <col min="5" max="5" width="14.00390625" style="12" bestFit="1" customWidth="1"/>
    <col min="6" max="6" width="16.140625" style="12" bestFit="1" customWidth="1"/>
    <col min="7" max="7" width="16.8515625" style="12" customWidth="1"/>
    <col min="8" max="8" width="16.140625" style="12" bestFit="1" customWidth="1"/>
    <col min="9" max="9" width="16.00390625" style="12" bestFit="1" customWidth="1"/>
    <col min="10" max="10" width="18.00390625" style="12" bestFit="1" customWidth="1"/>
    <col min="11" max="11" width="16.140625" style="12" customWidth="1"/>
    <col min="12" max="12" width="14.8515625" style="12" customWidth="1"/>
    <col min="13" max="16384" width="9.140625" style="12" customWidth="1"/>
  </cols>
  <sheetData>
    <row r="1" ht="15.75">
      <c r="K1" s="13" t="s">
        <v>13</v>
      </c>
    </row>
    <row r="2" spans="1:11" ht="25.5" customHeight="1">
      <c r="A2" s="44" t="s">
        <v>29</v>
      </c>
      <c r="B2" s="44"/>
      <c r="C2" s="44"/>
      <c r="D2" s="44"/>
      <c r="E2" s="44"/>
      <c r="F2" s="44"/>
      <c r="G2" s="44"/>
      <c r="H2" s="44"/>
      <c r="I2" s="44"/>
      <c r="J2" s="44"/>
      <c r="K2" s="44"/>
    </row>
    <row r="3" spans="3:11" ht="15.75">
      <c r="C3" s="21"/>
      <c r="K3" s="13" t="s">
        <v>12</v>
      </c>
    </row>
    <row r="4" spans="1:11" s="10" customFormat="1" ht="76.5">
      <c r="A4" s="14" t="s">
        <v>0</v>
      </c>
      <c r="B4" s="14" t="s">
        <v>1</v>
      </c>
      <c r="C4" s="14" t="s">
        <v>2</v>
      </c>
      <c r="D4" s="14" t="s">
        <v>3</v>
      </c>
      <c r="E4" s="14" t="s">
        <v>4</v>
      </c>
      <c r="F4" s="14" t="s">
        <v>5</v>
      </c>
      <c r="G4" s="14" t="s">
        <v>6</v>
      </c>
      <c r="H4" s="14" t="s">
        <v>7</v>
      </c>
      <c r="I4" s="14" t="s">
        <v>8</v>
      </c>
      <c r="J4" s="14" t="s">
        <v>9</v>
      </c>
      <c r="K4" s="14" t="s">
        <v>10</v>
      </c>
    </row>
    <row r="5" spans="1:11" s="10" customFormat="1" ht="12.75">
      <c r="A5" s="15">
        <v>1</v>
      </c>
      <c r="B5" s="15">
        <v>2</v>
      </c>
      <c r="C5" s="15">
        <v>3</v>
      </c>
      <c r="D5" s="15">
        <v>4</v>
      </c>
      <c r="E5" s="15">
        <v>5</v>
      </c>
      <c r="F5" s="15">
        <v>6</v>
      </c>
      <c r="G5" s="15">
        <v>7</v>
      </c>
      <c r="H5" s="15">
        <v>8</v>
      </c>
      <c r="I5" s="15">
        <v>9</v>
      </c>
      <c r="J5" s="15">
        <v>10</v>
      </c>
      <c r="K5" s="15">
        <v>11</v>
      </c>
    </row>
    <row r="6" spans="1:11" s="10" customFormat="1" ht="38.25">
      <c r="A6" s="39" t="s">
        <v>16</v>
      </c>
      <c r="B6" s="16" t="s">
        <v>43</v>
      </c>
      <c r="C6" s="17">
        <f>SUM(D6:K6)</f>
        <v>4799069416.54</v>
      </c>
      <c r="D6" s="17">
        <v>9892724</v>
      </c>
      <c r="E6" s="17">
        <v>3191488</v>
      </c>
      <c r="F6" s="17">
        <v>750402458.54</v>
      </c>
      <c r="G6" s="17">
        <v>509428695</v>
      </c>
      <c r="H6" s="17">
        <v>326190722</v>
      </c>
      <c r="I6" s="17">
        <v>232800194</v>
      </c>
      <c r="J6" s="17">
        <v>2796416370</v>
      </c>
      <c r="K6" s="17">
        <v>170746765</v>
      </c>
    </row>
    <row r="7" spans="1:11" s="10" customFormat="1" ht="15.75">
      <c r="A7" s="39" t="s">
        <v>17</v>
      </c>
      <c r="B7" s="18" t="s">
        <v>44</v>
      </c>
      <c r="C7" s="17">
        <f>SUM(D7:K7)</f>
        <v>30543560.84</v>
      </c>
      <c r="D7" s="17">
        <f>SUM(D8:D22)</f>
        <v>0</v>
      </c>
      <c r="E7" s="17">
        <f aca="true" t="shared" si="0" ref="E7:K7">SUM(E8:E22)</f>
        <v>0</v>
      </c>
      <c r="F7" s="17">
        <f t="shared" si="0"/>
        <v>70739</v>
      </c>
      <c r="G7" s="17">
        <f t="shared" si="0"/>
        <v>1345274</v>
      </c>
      <c r="H7" s="17">
        <f t="shared" si="0"/>
        <v>10384105.84</v>
      </c>
      <c r="I7" s="17">
        <f t="shared" si="0"/>
        <v>2971842</v>
      </c>
      <c r="J7" s="17">
        <f t="shared" si="0"/>
        <v>15771600</v>
      </c>
      <c r="K7" s="17">
        <f t="shared" si="0"/>
        <v>0</v>
      </c>
    </row>
    <row r="8" spans="1:11" s="10" customFormat="1" ht="63.75">
      <c r="A8" s="9" t="s">
        <v>68</v>
      </c>
      <c r="B8" s="34" t="s">
        <v>31</v>
      </c>
      <c r="C8" s="36">
        <f aca="true" t="shared" si="1" ref="C8:C20">SUM(D8:K8)</f>
        <v>-1153188</v>
      </c>
      <c r="D8" s="35"/>
      <c r="E8" s="35"/>
      <c r="F8" s="32">
        <v>-1153188</v>
      </c>
      <c r="G8" s="36"/>
      <c r="H8" s="36"/>
      <c r="I8" s="35"/>
      <c r="J8" s="35"/>
      <c r="K8" s="35"/>
    </row>
    <row r="9" spans="1:11" s="10" customFormat="1" ht="51">
      <c r="A9" s="9" t="s">
        <v>18</v>
      </c>
      <c r="B9" s="34" t="s">
        <v>32</v>
      </c>
      <c r="C9" s="36">
        <f t="shared" si="1"/>
        <v>71928</v>
      </c>
      <c r="D9" s="35"/>
      <c r="E9" s="35"/>
      <c r="F9" s="32">
        <v>71928</v>
      </c>
      <c r="G9" s="36"/>
      <c r="H9" s="35"/>
      <c r="I9" s="35"/>
      <c r="J9" s="35"/>
      <c r="K9" s="35"/>
    </row>
    <row r="10" spans="1:11" s="10" customFormat="1" ht="51">
      <c r="A10" s="9" t="s">
        <v>64</v>
      </c>
      <c r="B10" s="34" t="s">
        <v>34</v>
      </c>
      <c r="C10" s="36">
        <f t="shared" si="1"/>
        <v>-50440</v>
      </c>
      <c r="D10" s="35"/>
      <c r="E10" s="35"/>
      <c r="F10" s="32">
        <v>-50440</v>
      </c>
      <c r="G10" s="36"/>
      <c r="H10" s="35"/>
      <c r="I10" s="35"/>
      <c r="J10" s="35"/>
      <c r="K10" s="35"/>
    </row>
    <row r="11" spans="1:11" s="10" customFormat="1" ht="38.25">
      <c r="A11" s="9" t="s">
        <v>70</v>
      </c>
      <c r="B11" s="34" t="s">
        <v>50</v>
      </c>
      <c r="C11" s="36">
        <f t="shared" si="1"/>
        <v>2971842</v>
      </c>
      <c r="D11" s="35"/>
      <c r="E11" s="35"/>
      <c r="F11" s="32"/>
      <c r="G11" s="36"/>
      <c r="H11" s="35"/>
      <c r="I11" s="35">
        <v>2971842</v>
      </c>
      <c r="J11" s="35"/>
      <c r="K11" s="35"/>
    </row>
    <row r="12" spans="1:11" s="10" customFormat="1" ht="63.75">
      <c r="A12" s="9" t="s">
        <v>65</v>
      </c>
      <c r="B12" s="34" t="s">
        <v>45</v>
      </c>
      <c r="C12" s="36">
        <f t="shared" si="1"/>
        <v>155542</v>
      </c>
      <c r="D12" s="35"/>
      <c r="E12" s="35"/>
      <c r="F12" s="32"/>
      <c r="G12" s="36"/>
      <c r="H12" s="35">
        <v>155542</v>
      </c>
      <c r="I12" s="35"/>
      <c r="J12" s="35"/>
      <c r="K12" s="35"/>
    </row>
    <row r="13" spans="1:11" s="10" customFormat="1" ht="38.25">
      <c r="A13" s="9" t="s">
        <v>66</v>
      </c>
      <c r="B13" s="34" t="s">
        <v>35</v>
      </c>
      <c r="C13" s="36">
        <f t="shared" si="1"/>
        <v>857174.95</v>
      </c>
      <c r="D13" s="35"/>
      <c r="E13" s="35"/>
      <c r="F13" s="32"/>
      <c r="G13" s="36"/>
      <c r="H13" s="35">
        <v>857174.95</v>
      </c>
      <c r="I13" s="35"/>
      <c r="J13" s="35"/>
      <c r="K13" s="35"/>
    </row>
    <row r="14" spans="1:11" s="10" customFormat="1" ht="63.75">
      <c r="A14" s="9" t="s">
        <v>67</v>
      </c>
      <c r="B14" s="34" t="s">
        <v>40</v>
      </c>
      <c r="C14" s="36">
        <f t="shared" si="1"/>
        <v>9371388.89</v>
      </c>
      <c r="D14" s="35"/>
      <c r="E14" s="35"/>
      <c r="F14" s="32"/>
      <c r="G14" s="36"/>
      <c r="H14" s="35">
        <v>9371388.89</v>
      </c>
      <c r="I14" s="35"/>
      <c r="J14" s="32"/>
      <c r="K14" s="35"/>
    </row>
    <row r="15" spans="1:11" s="10" customFormat="1" ht="63.75">
      <c r="A15" s="9" t="s">
        <v>71</v>
      </c>
      <c r="B15" s="34" t="s">
        <v>48</v>
      </c>
      <c r="C15" s="36">
        <f t="shared" si="1"/>
        <v>24400</v>
      </c>
      <c r="D15" s="35"/>
      <c r="E15" s="35"/>
      <c r="F15" s="32"/>
      <c r="G15" s="36"/>
      <c r="H15" s="35"/>
      <c r="I15" s="35"/>
      <c r="J15" s="35">
        <v>24400</v>
      </c>
      <c r="K15" s="35"/>
    </row>
    <row r="16" spans="1:11" s="10" customFormat="1" ht="51">
      <c r="A16" s="9" t="s">
        <v>72</v>
      </c>
      <c r="B16" s="34" t="s">
        <v>36</v>
      </c>
      <c r="C16" s="36">
        <f t="shared" si="1"/>
        <v>6123500</v>
      </c>
      <c r="D16" s="35"/>
      <c r="E16" s="35"/>
      <c r="F16" s="32"/>
      <c r="G16" s="36"/>
      <c r="H16" s="35"/>
      <c r="I16" s="35"/>
      <c r="J16" s="35">
        <v>6123500</v>
      </c>
      <c r="K16" s="35"/>
    </row>
    <row r="17" spans="1:11" s="10" customFormat="1" ht="25.5">
      <c r="A17" s="9" t="s">
        <v>108</v>
      </c>
      <c r="B17" s="34" t="s">
        <v>37</v>
      </c>
      <c r="C17" s="36">
        <f t="shared" si="1"/>
        <v>52800</v>
      </c>
      <c r="D17" s="35"/>
      <c r="E17" s="35"/>
      <c r="F17" s="32"/>
      <c r="G17" s="36"/>
      <c r="H17" s="35"/>
      <c r="I17" s="35"/>
      <c r="J17" s="35">
        <v>52800</v>
      </c>
      <c r="K17" s="35"/>
    </row>
    <row r="18" spans="1:11" s="10" customFormat="1" ht="38.25">
      <c r="A18" s="9" t="s">
        <v>109</v>
      </c>
      <c r="B18" s="34" t="s">
        <v>38</v>
      </c>
      <c r="C18" s="36">
        <f t="shared" si="1"/>
        <v>1600000</v>
      </c>
      <c r="D18" s="35"/>
      <c r="E18" s="35"/>
      <c r="F18" s="32"/>
      <c r="G18" s="36"/>
      <c r="H18" s="35"/>
      <c r="I18" s="35"/>
      <c r="J18" s="35">
        <v>1600000</v>
      </c>
      <c r="K18" s="35"/>
    </row>
    <row r="19" spans="1:11" s="10" customFormat="1" ht="38.25">
      <c r="A19" s="9" t="s">
        <v>110</v>
      </c>
      <c r="B19" s="34" t="s">
        <v>51</v>
      </c>
      <c r="C19" s="36">
        <f t="shared" si="1"/>
        <v>371849</v>
      </c>
      <c r="D19" s="35"/>
      <c r="E19" s="35"/>
      <c r="F19" s="32"/>
      <c r="G19" s="36">
        <v>371849</v>
      </c>
      <c r="H19" s="36"/>
      <c r="I19" s="35"/>
      <c r="J19" s="35"/>
      <c r="K19" s="35"/>
    </row>
    <row r="20" spans="1:11" s="10" customFormat="1" ht="76.5">
      <c r="A20" s="9" t="s">
        <v>111</v>
      </c>
      <c r="B20" s="34" t="s">
        <v>41</v>
      </c>
      <c r="C20" s="36">
        <f t="shared" si="1"/>
        <v>1202439</v>
      </c>
      <c r="D20" s="35"/>
      <c r="E20" s="35"/>
      <c r="F20" s="32">
        <v>1202439</v>
      </c>
      <c r="G20" s="36"/>
      <c r="H20" s="35"/>
      <c r="I20" s="35"/>
      <c r="J20" s="35"/>
      <c r="K20" s="35"/>
    </row>
    <row r="21" spans="1:11" s="10" customFormat="1" ht="38.25">
      <c r="A21" s="9" t="s">
        <v>112</v>
      </c>
      <c r="B21" s="34" t="s">
        <v>52</v>
      </c>
      <c r="C21" s="36"/>
      <c r="D21" s="35"/>
      <c r="E21" s="35"/>
      <c r="F21" s="32"/>
      <c r="G21" s="36">
        <v>973425</v>
      </c>
      <c r="H21" s="35"/>
      <c r="I21" s="35"/>
      <c r="J21" s="35"/>
      <c r="K21" s="35"/>
    </row>
    <row r="22" spans="1:11" s="10" customFormat="1" ht="127.5">
      <c r="A22" s="9" t="s">
        <v>113</v>
      </c>
      <c r="B22" s="34" t="s">
        <v>49</v>
      </c>
      <c r="C22" s="36"/>
      <c r="D22" s="35"/>
      <c r="E22" s="35"/>
      <c r="F22" s="32"/>
      <c r="G22" s="36"/>
      <c r="H22" s="35"/>
      <c r="I22" s="35"/>
      <c r="J22" s="35">
        <v>7970900</v>
      </c>
      <c r="K22" s="35"/>
    </row>
    <row r="23" spans="1:11" s="19" customFormat="1" ht="25.5">
      <c r="A23" s="39" t="s">
        <v>19</v>
      </c>
      <c r="B23" s="43" t="s">
        <v>28</v>
      </c>
      <c r="C23" s="17">
        <f>SUM(D23:K23)</f>
        <v>4231356.29</v>
      </c>
      <c r="D23" s="17">
        <f>SUM(D24:D25)</f>
        <v>0</v>
      </c>
      <c r="E23" s="17">
        <f aca="true" t="shared" si="2" ref="E23:K23">SUM(E24:E25)</f>
        <v>0</v>
      </c>
      <c r="F23" s="17">
        <f t="shared" si="2"/>
        <v>2595346.68</v>
      </c>
      <c r="G23" s="17">
        <f t="shared" si="2"/>
        <v>1636009.61</v>
      </c>
      <c r="H23" s="17">
        <f t="shared" si="2"/>
        <v>0</v>
      </c>
      <c r="I23" s="17">
        <f t="shared" si="2"/>
        <v>0</v>
      </c>
      <c r="J23" s="17">
        <f t="shared" si="2"/>
        <v>0</v>
      </c>
      <c r="K23" s="17">
        <f t="shared" si="2"/>
        <v>0</v>
      </c>
    </row>
    <row r="24" spans="1:11" s="10" customFormat="1" ht="38.25">
      <c r="A24" s="9" t="s">
        <v>73</v>
      </c>
      <c r="B24" s="34" t="s">
        <v>26</v>
      </c>
      <c r="C24" s="36">
        <f>SUM(D24:K24)</f>
        <v>2595346.68</v>
      </c>
      <c r="D24" s="32"/>
      <c r="E24" s="32"/>
      <c r="F24" s="32">
        <v>2595346.68</v>
      </c>
      <c r="G24" s="37"/>
      <c r="H24" s="32"/>
      <c r="I24" s="32"/>
      <c r="J24" s="32"/>
      <c r="K24" s="32"/>
    </row>
    <row r="25" spans="1:11" s="10" customFormat="1" ht="51">
      <c r="A25" s="9" t="s">
        <v>74</v>
      </c>
      <c r="B25" s="34" t="s">
        <v>53</v>
      </c>
      <c r="C25" s="36">
        <f>SUM(D25:K25)</f>
        <v>1636009.61</v>
      </c>
      <c r="D25" s="32"/>
      <c r="E25" s="32"/>
      <c r="F25" s="32"/>
      <c r="G25" s="32">
        <v>1636009.61</v>
      </c>
      <c r="H25" s="32"/>
      <c r="I25" s="32"/>
      <c r="J25" s="32"/>
      <c r="K25" s="32"/>
    </row>
    <row r="26" spans="1:11" s="19" customFormat="1" ht="15.75">
      <c r="A26" s="39" t="s">
        <v>20</v>
      </c>
      <c r="B26" s="18" t="s">
        <v>11</v>
      </c>
      <c r="C26" s="17">
        <f>SUM(D26:K26)</f>
        <v>169184502.89</v>
      </c>
      <c r="D26" s="17">
        <f aca="true" t="shared" si="3" ref="D26:K26">SUM(D27:D47)</f>
        <v>0</v>
      </c>
      <c r="E26" s="17">
        <f t="shared" si="3"/>
        <v>-280000</v>
      </c>
      <c r="F26" s="17">
        <f t="shared" si="3"/>
        <v>17104277</v>
      </c>
      <c r="G26" s="17">
        <f t="shared" si="3"/>
        <v>101345919.01</v>
      </c>
      <c r="H26" s="17">
        <f t="shared" si="3"/>
        <v>1520767.23</v>
      </c>
      <c r="I26" s="17">
        <f t="shared" si="3"/>
        <v>6008789.21</v>
      </c>
      <c r="J26" s="17">
        <f t="shared" si="3"/>
        <v>347777.78</v>
      </c>
      <c r="K26" s="17">
        <f t="shared" si="3"/>
        <v>43136972.66</v>
      </c>
    </row>
    <row r="27" spans="1:11" s="10" customFormat="1" ht="38.25">
      <c r="A27" s="9" t="s">
        <v>75</v>
      </c>
      <c r="B27" s="38" t="s">
        <v>60</v>
      </c>
      <c r="C27" s="36">
        <f aca="true" t="shared" si="4" ref="C27:C47">SUM(D27:K27)</f>
        <v>98481029.77</v>
      </c>
      <c r="D27" s="28"/>
      <c r="E27" s="28"/>
      <c r="F27" s="26"/>
      <c r="G27" s="32">
        <v>98481029.77</v>
      </c>
      <c r="H27" s="28"/>
      <c r="I27" s="28"/>
      <c r="J27" s="28"/>
      <c r="K27" s="26"/>
    </row>
    <row r="28" spans="1:11" s="10" customFormat="1" ht="25.5">
      <c r="A28" s="9" t="s">
        <v>76</v>
      </c>
      <c r="B28" s="34" t="s">
        <v>54</v>
      </c>
      <c r="C28" s="36">
        <f t="shared" si="4"/>
        <v>440616.3</v>
      </c>
      <c r="D28" s="28"/>
      <c r="E28" s="28"/>
      <c r="F28" s="28"/>
      <c r="G28" s="28"/>
      <c r="H28" s="32">
        <v>440616.3</v>
      </c>
      <c r="I28" s="28"/>
      <c r="J28" s="28"/>
      <c r="K28" s="28"/>
    </row>
    <row r="29" spans="1:11" s="10" customFormat="1" ht="51">
      <c r="A29" s="9" t="s">
        <v>77</v>
      </c>
      <c r="B29" s="34" t="s">
        <v>33</v>
      </c>
      <c r="C29" s="36">
        <f t="shared" si="4"/>
        <v>1041265.43</v>
      </c>
      <c r="D29" s="28"/>
      <c r="E29" s="28"/>
      <c r="F29" s="28"/>
      <c r="G29" s="28"/>
      <c r="H29" s="32">
        <v>1041265.43</v>
      </c>
      <c r="I29" s="28"/>
      <c r="J29" s="28"/>
      <c r="K29" s="28"/>
    </row>
    <row r="30" spans="1:11" s="10" customFormat="1" ht="63.75">
      <c r="A30" s="9" t="s">
        <v>78</v>
      </c>
      <c r="B30" s="34" t="s">
        <v>55</v>
      </c>
      <c r="C30" s="36">
        <f t="shared" si="4"/>
        <v>38885.5</v>
      </c>
      <c r="D30" s="28"/>
      <c r="E30" s="28"/>
      <c r="F30" s="28"/>
      <c r="G30" s="28"/>
      <c r="H30" s="32">
        <v>38885.5</v>
      </c>
      <c r="I30" s="28"/>
      <c r="J30" s="28"/>
      <c r="K30" s="28"/>
    </row>
    <row r="31" spans="1:11" s="10" customFormat="1" ht="38.25">
      <c r="A31" s="9" t="s">
        <v>79</v>
      </c>
      <c r="B31" s="38" t="s">
        <v>56</v>
      </c>
      <c r="C31" s="36">
        <f t="shared" si="4"/>
        <v>177777.78</v>
      </c>
      <c r="D31" s="28"/>
      <c r="E31" s="28"/>
      <c r="F31" s="28"/>
      <c r="G31" s="28"/>
      <c r="H31" s="32"/>
      <c r="I31" s="28"/>
      <c r="J31" s="32">
        <v>177777.78</v>
      </c>
      <c r="K31" s="28"/>
    </row>
    <row r="32" spans="1:11" s="10" customFormat="1" ht="51">
      <c r="A32" s="9" t="s">
        <v>80</v>
      </c>
      <c r="B32" s="38" t="s">
        <v>58</v>
      </c>
      <c r="C32" s="36">
        <f t="shared" si="4"/>
        <v>171777</v>
      </c>
      <c r="D32" s="28"/>
      <c r="E32" s="28"/>
      <c r="F32" s="32">
        <v>171777</v>
      </c>
      <c r="G32" s="28"/>
      <c r="H32" s="32"/>
      <c r="I32" s="28"/>
      <c r="J32" s="32"/>
      <c r="K32" s="28"/>
    </row>
    <row r="33" spans="1:11" s="10" customFormat="1" ht="51">
      <c r="A33" s="9" t="s">
        <v>81</v>
      </c>
      <c r="B33" s="34" t="s">
        <v>94</v>
      </c>
      <c r="C33" s="26"/>
      <c r="D33" s="27"/>
      <c r="E33" s="28"/>
      <c r="F33" s="28"/>
      <c r="G33" s="32">
        <v>41562.29</v>
      </c>
      <c r="H33" s="27"/>
      <c r="I33" s="27"/>
      <c r="J33" s="27"/>
      <c r="K33" s="28"/>
    </row>
    <row r="34" spans="1:11" s="10" customFormat="1" ht="38.25">
      <c r="A34" s="9" t="s">
        <v>82</v>
      </c>
      <c r="B34" s="34" t="s">
        <v>95</v>
      </c>
      <c r="C34" s="26"/>
      <c r="D34" s="27"/>
      <c r="E34" s="28"/>
      <c r="F34" s="28"/>
      <c r="G34" s="32">
        <v>108159.43</v>
      </c>
      <c r="H34" s="27"/>
      <c r="I34" s="27"/>
      <c r="J34" s="27"/>
      <c r="K34" s="28"/>
    </row>
    <row r="35" spans="1:11" s="10" customFormat="1" ht="38.25">
      <c r="A35" s="9" t="s">
        <v>83</v>
      </c>
      <c r="B35" s="38" t="s">
        <v>57</v>
      </c>
      <c r="C35" s="36">
        <f t="shared" si="4"/>
        <v>30018.61</v>
      </c>
      <c r="D35" s="28"/>
      <c r="E35" s="28"/>
      <c r="F35" s="28"/>
      <c r="G35" s="28"/>
      <c r="H35" s="32"/>
      <c r="I35" s="32">
        <v>30018.61</v>
      </c>
      <c r="J35" s="32"/>
      <c r="K35" s="28"/>
    </row>
    <row r="36" spans="1:11" s="10" customFormat="1" ht="51">
      <c r="A36" s="9" t="s">
        <v>84</v>
      </c>
      <c r="B36" s="38" t="s">
        <v>59</v>
      </c>
      <c r="C36" s="36">
        <f t="shared" si="4"/>
        <v>1270000</v>
      </c>
      <c r="D36" s="28"/>
      <c r="E36" s="28"/>
      <c r="F36" s="32">
        <v>1270000</v>
      </c>
      <c r="G36" s="28"/>
      <c r="H36" s="32"/>
      <c r="I36" s="32"/>
      <c r="J36" s="32"/>
      <c r="K36" s="28"/>
    </row>
    <row r="37" spans="1:11" s="10" customFormat="1" ht="15.75">
      <c r="A37" s="9" t="s">
        <v>85</v>
      </c>
      <c r="B37" s="10" t="s">
        <v>39</v>
      </c>
      <c r="C37" s="36">
        <f>SUM(D37:K37)</f>
        <v>38836972.66</v>
      </c>
      <c r="D37" s="29"/>
      <c r="E37" s="29"/>
      <c r="F37" s="29"/>
      <c r="G37" s="29"/>
      <c r="H37" s="29"/>
      <c r="I37" s="30"/>
      <c r="J37" s="27"/>
      <c r="K37" s="35">
        <f>-3320062.34+42157035</f>
        <v>38836972.66</v>
      </c>
    </row>
    <row r="38" spans="1:11" s="10" customFormat="1" ht="63.75">
      <c r="A38" s="9" t="s">
        <v>86</v>
      </c>
      <c r="B38" s="38" t="s">
        <v>61</v>
      </c>
      <c r="C38" s="36">
        <f t="shared" si="4"/>
        <v>7000000</v>
      </c>
      <c r="D38" s="28"/>
      <c r="E38" s="28"/>
      <c r="F38" s="32">
        <v>2700000</v>
      </c>
      <c r="G38" s="32"/>
      <c r="H38" s="32"/>
      <c r="I38" s="42"/>
      <c r="J38" s="35"/>
      <c r="K38" s="35">
        <f>-2700000+7000000</f>
        <v>4300000</v>
      </c>
    </row>
    <row r="39" spans="1:11" s="10" customFormat="1" ht="25.5">
      <c r="A39" s="9" t="s">
        <v>87</v>
      </c>
      <c r="B39" s="38" t="s">
        <v>62</v>
      </c>
      <c r="C39" s="36">
        <f t="shared" si="4"/>
        <v>10000000</v>
      </c>
      <c r="D39" s="35"/>
      <c r="E39" s="32"/>
      <c r="F39" s="32">
        <v>10000000</v>
      </c>
      <c r="G39" s="36"/>
      <c r="H39" s="35"/>
      <c r="I39" s="35"/>
      <c r="J39" s="32"/>
      <c r="K39" s="32"/>
    </row>
    <row r="40" spans="1:11" s="10" customFormat="1" ht="63.75">
      <c r="A40" s="9" t="s">
        <v>88</v>
      </c>
      <c r="B40" s="34" t="s">
        <v>63</v>
      </c>
      <c r="C40" s="36">
        <f t="shared" si="4"/>
        <v>1182500</v>
      </c>
      <c r="D40" s="35"/>
      <c r="E40" s="32"/>
      <c r="F40" s="32">
        <f>1182500</f>
        <v>1182500</v>
      </c>
      <c r="G40" s="36"/>
      <c r="H40" s="35"/>
      <c r="I40" s="35"/>
      <c r="J40" s="32"/>
      <c r="K40" s="32"/>
    </row>
    <row r="41" spans="1:11" s="10" customFormat="1" ht="29.25" customHeight="1">
      <c r="A41" s="9" t="s">
        <v>101</v>
      </c>
      <c r="B41" s="38" t="s">
        <v>92</v>
      </c>
      <c r="C41" s="36">
        <f t="shared" si="4"/>
        <v>1500000</v>
      </c>
      <c r="D41" s="27"/>
      <c r="E41" s="28"/>
      <c r="F41" s="32">
        <v>1500000</v>
      </c>
      <c r="G41" s="32"/>
      <c r="H41" s="35"/>
      <c r="I41" s="35"/>
      <c r="J41" s="35"/>
      <c r="K41" s="32"/>
    </row>
    <row r="42" spans="1:11" s="10" customFormat="1" ht="15.75">
      <c r="A42" s="9" t="s">
        <v>102</v>
      </c>
      <c r="B42" s="38" t="s">
        <v>99</v>
      </c>
      <c r="C42" s="36">
        <f t="shared" si="4"/>
        <v>170000</v>
      </c>
      <c r="D42" s="27"/>
      <c r="E42" s="28"/>
      <c r="F42" s="32"/>
      <c r="G42" s="32"/>
      <c r="H42" s="35"/>
      <c r="I42" s="35"/>
      <c r="J42" s="35">
        <v>170000</v>
      </c>
      <c r="K42" s="32"/>
    </row>
    <row r="43" spans="1:11" s="10" customFormat="1" ht="51">
      <c r="A43" s="9" t="s">
        <v>103</v>
      </c>
      <c r="B43" s="38" t="s">
        <v>100</v>
      </c>
      <c r="C43" s="36">
        <f t="shared" si="4"/>
        <v>4000000</v>
      </c>
      <c r="D43" s="35"/>
      <c r="E43" s="32"/>
      <c r="F43" s="32"/>
      <c r="G43" s="32"/>
      <c r="H43" s="35"/>
      <c r="I43" s="35">
        <v>4000000</v>
      </c>
      <c r="J43" s="35"/>
      <c r="K43" s="32"/>
    </row>
    <row r="44" spans="1:11" s="10" customFormat="1" ht="15.75">
      <c r="A44" s="9" t="s">
        <v>104</v>
      </c>
      <c r="B44" s="38" t="s">
        <v>93</v>
      </c>
      <c r="C44" s="36">
        <f t="shared" si="4"/>
        <v>1978770.6</v>
      </c>
      <c r="D44" s="27"/>
      <c r="E44" s="28"/>
      <c r="F44" s="32"/>
      <c r="G44" s="32"/>
      <c r="H44" s="35"/>
      <c r="I44" s="35">
        <v>1978770.6</v>
      </c>
      <c r="J44" s="35"/>
      <c r="K44" s="32"/>
    </row>
    <row r="45" spans="1:11" s="10" customFormat="1" ht="89.25">
      <c r="A45" s="9" t="s">
        <v>105</v>
      </c>
      <c r="B45" s="38" t="s">
        <v>96</v>
      </c>
      <c r="C45" s="36">
        <f t="shared" si="4"/>
        <v>503002.07</v>
      </c>
      <c r="D45" s="27"/>
      <c r="E45" s="28"/>
      <c r="F45" s="32"/>
      <c r="G45" s="32">
        <v>503002.07</v>
      </c>
      <c r="H45" s="35"/>
      <c r="I45" s="35"/>
      <c r="J45" s="35"/>
      <c r="K45" s="32"/>
    </row>
    <row r="46" spans="1:11" s="10" customFormat="1" ht="15.75">
      <c r="A46" s="9" t="s">
        <v>106</v>
      </c>
      <c r="B46" s="38" t="s">
        <v>97</v>
      </c>
      <c r="C46" s="36">
        <f t="shared" si="4"/>
        <v>2212165.45</v>
      </c>
      <c r="D46" s="27"/>
      <c r="E46" s="28"/>
      <c r="F46" s="32"/>
      <c r="G46" s="32">
        <v>2212165.45</v>
      </c>
      <c r="H46" s="27"/>
      <c r="I46" s="27"/>
      <c r="J46" s="27"/>
      <c r="K46" s="28"/>
    </row>
    <row r="47" spans="1:11" s="10" customFormat="1" ht="25.5">
      <c r="A47" s="9" t="s">
        <v>107</v>
      </c>
      <c r="B47" s="38" t="s">
        <v>98</v>
      </c>
      <c r="C47" s="36">
        <f t="shared" si="4"/>
        <v>0</v>
      </c>
      <c r="D47" s="27"/>
      <c r="E47" s="32">
        <v>-280000</v>
      </c>
      <c r="F47" s="32">
        <v>280000</v>
      </c>
      <c r="G47" s="28"/>
      <c r="H47" s="27"/>
      <c r="I47" s="27"/>
      <c r="J47" s="27"/>
      <c r="K47" s="28"/>
    </row>
    <row r="48" spans="1:12" s="19" customFormat="1" ht="63.75">
      <c r="A48" s="39" t="s">
        <v>21</v>
      </c>
      <c r="B48" s="16" t="s">
        <v>89</v>
      </c>
      <c r="C48" s="17">
        <f aca="true" t="shared" si="5" ref="C48:K48">C6+C7+C23+C26</f>
        <v>5003028836.56</v>
      </c>
      <c r="D48" s="17">
        <f t="shared" si="5"/>
        <v>9892724</v>
      </c>
      <c r="E48" s="17">
        <f t="shared" si="5"/>
        <v>2911488</v>
      </c>
      <c r="F48" s="17">
        <f t="shared" si="5"/>
        <v>770172821.2199999</v>
      </c>
      <c r="G48" s="17">
        <f t="shared" si="5"/>
        <v>613755897.62</v>
      </c>
      <c r="H48" s="17">
        <f t="shared" si="5"/>
        <v>338095595.07</v>
      </c>
      <c r="I48" s="17">
        <f t="shared" si="5"/>
        <v>241780825.21</v>
      </c>
      <c r="J48" s="17">
        <f t="shared" si="5"/>
        <v>2812535747.78</v>
      </c>
      <c r="K48" s="17">
        <f t="shared" si="5"/>
        <v>213883737.66</v>
      </c>
      <c r="L48" s="20"/>
    </row>
    <row r="49" spans="1:11" s="19" customFormat="1" ht="25.5">
      <c r="A49" s="39" t="s">
        <v>22</v>
      </c>
      <c r="B49" s="16" t="s">
        <v>24</v>
      </c>
      <c r="C49" s="17">
        <f aca="true" t="shared" si="6" ref="C49:K49">C48-C6</f>
        <v>203959420.02000046</v>
      </c>
      <c r="D49" s="17">
        <f t="shared" si="6"/>
        <v>0</v>
      </c>
      <c r="E49" s="17">
        <f t="shared" si="6"/>
        <v>-280000</v>
      </c>
      <c r="F49" s="17">
        <f t="shared" si="6"/>
        <v>19770362.679999948</v>
      </c>
      <c r="G49" s="17">
        <f t="shared" si="6"/>
        <v>104327202.62</v>
      </c>
      <c r="H49" s="17">
        <f t="shared" si="6"/>
        <v>11904873.069999993</v>
      </c>
      <c r="I49" s="17">
        <f t="shared" si="6"/>
        <v>8980631.210000008</v>
      </c>
      <c r="J49" s="17">
        <f t="shared" si="6"/>
        <v>16119377.78000021</v>
      </c>
      <c r="K49" s="17">
        <f t="shared" si="6"/>
        <v>43136972.66</v>
      </c>
    </row>
    <row r="50" spans="1:11" s="10" customFormat="1" ht="76.5" hidden="1">
      <c r="A50" s="14" t="s">
        <v>0</v>
      </c>
      <c r="B50" s="14" t="s">
        <v>1</v>
      </c>
      <c r="C50" s="14" t="s">
        <v>2</v>
      </c>
      <c r="D50" s="14" t="s">
        <v>3</v>
      </c>
      <c r="E50" s="14" t="s">
        <v>4</v>
      </c>
      <c r="F50" s="14" t="s">
        <v>5</v>
      </c>
      <c r="G50" s="14" t="s">
        <v>6</v>
      </c>
      <c r="H50" s="14" t="s">
        <v>7</v>
      </c>
      <c r="I50" s="14" t="s">
        <v>8</v>
      </c>
      <c r="J50" s="14" t="s">
        <v>9</v>
      </c>
      <c r="K50" s="14" t="s">
        <v>10</v>
      </c>
    </row>
    <row r="51" s="22" customFormat="1" ht="15" hidden="1"/>
    <row r="52" spans="2:11" s="22" customFormat="1" ht="15.75" hidden="1">
      <c r="B52" s="22" t="s">
        <v>25</v>
      </c>
      <c r="C52" s="17">
        <f>SUM(D52:K52)</f>
        <v>4220194473.74</v>
      </c>
      <c r="D52" s="17">
        <v>8249890</v>
      </c>
      <c r="E52" s="17">
        <v>2613173</v>
      </c>
      <c r="F52" s="17">
        <v>478866548.42</v>
      </c>
      <c r="G52" s="17">
        <v>662063714.05</v>
      </c>
      <c r="H52" s="17">
        <v>312707892.38</v>
      </c>
      <c r="I52" s="17">
        <v>158939479</v>
      </c>
      <c r="J52" s="17">
        <v>2423592395.65</v>
      </c>
      <c r="K52" s="17">
        <v>173161381.24</v>
      </c>
    </row>
    <row r="53" spans="3:11" s="22" customFormat="1" ht="15" hidden="1">
      <c r="C53" s="24">
        <f>C52-C48</f>
        <v>-782834362.8200006</v>
      </c>
      <c r="D53" s="24">
        <f>D52-D48</f>
        <v>-1642834</v>
      </c>
      <c r="E53" s="24">
        <f aca="true" t="shared" si="7" ref="E53:K53">E52-E48</f>
        <v>-298315</v>
      </c>
      <c r="F53" s="24">
        <f t="shared" si="7"/>
        <v>-291306272.7999999</v>
      </c>
      <c r="G53" s="24">
        <f t="shared" si="7"/>
        <v>48307816.42999995</v>
      </c>
      <c r="H53" s="24">
        <f t="shared" si="7"/>
        <v>-25387702.689999998</v>
      </c>
      <c r="I53" s="24">
        <f t="shared" si="7"/>
        <v>-82841346.21000001</v>
      </c>
      <c r="J53" s="24">
        <f t="shared" si="7"/>
        <v>-388943352.1300001</v>
      </c>
      <c r="K53" s="24">
        <f t="shared" si="7"/>
        <v>-40722356.41999999</v>
      </c>
    </row>
    <row r="54" spans="3:11" s="22" customFormat="1" ht="15" hidden="1">
      <c r="C54" s="23"/>
      <c r="D54" s="23"/>
      <c r="E54" s="23"/>
      <c r="F54" s="23"/>
      <c r="G54" s="23"/>
      <c r="H54" s="23"/>
      <c r="I54" s="23"/>
      <c r="J54" s="23"/>
      <c r="K54" s="23"/>
    </row>
    <row r="56" spans="3:11" ht="15.75">
      <c r="C56" s="25">
        <v>5003028836.56</v>
      </c>
      <c r="G56" s="21">
        <v>613755897.62</v>
      </c>
      <c r="H56" s="21">
        <v>338095595.07</v>
      </c>
      <c r="I56" s="21">
        <v>241780825.21</v>
      </c>
      <c r="J56" s="21">
        <v>2812535747.78</v>
      </c>
      <c r="K56" s="21">
        <v>213883737.66</v>
      </c>
    </row>
    <row r="57" spans="3:8" ht="15">
      <c r="C57" s="21"/>
      <c r="H57" s="21"/>
    </row>
    <row r="58" spans="3:11" ht="15">
      <c r="C58" s="21">
        <f>C56-C48</f>
        <v>0</v>
      </c>
      <c r="F58" s="21"/>
      <c r="G58" s="21">
        <f>G56-G48</f>
        <v>0</v>
      </c>
      <c r="H58" s="21">
        <f>H56-H48</f>
        <v>0</v>
      </c>
      <c r="I58" s="21">
        <f>I56-I48</f>
        <v>0</v>
      </c>
      <c r="J58" s="21">
        <f>J56-J48</f>
        <v>0</v>
      </c>
      <c r="K58" s="21">
        <f>K56-K48</f>
        <v>0</v>
      </c>
    </row>
  </sheetData>
  <sheetProtection/>
  <mergeCells count="1">
    <mergeCell ref="A2:K2"/>
  </mergeCells>
  <printOptions/>
  <pageMargins left="0.3937007874015748" right="0.3937007874015748" top="0.7874015748031497" bottom="0.3937007874015748" header="0.31496062992125984" footer="0.31496062992125984"/>
  <pageSetup fitToHeight="0" fitToWidth="1"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dimension ref="A1:K22"/>
  <sheetViews>
    <sheetView view="pageBreakPreview" zoomScale="60" zoomScaleNormal="110" zoomScalePageLayoutView="0" workbookViewId="0" topLeftCell="A1">
      <selection activeCell="E33" sqref="E33"/>
    </sheetView>
  </sheetViews>
  <sheetFormatPr defaultColWidth="9.140625" defaultRowHeight="15"/>
  <cols>
    <col min="1" max="1" width="5.57421875" style="0" customWidth="1"/>
    <col min="2" max="2" width="39.7109375" style="0" customWidth="1"/>
    <col min="3" max="3" width="17.8515625" style="0" bestFit="1" customWidth="1"/>
    <col min="4" max="4" width="13.57421875" style="0" customWidth="1"/>
    <col min="5" max="5" width="14.28125" style="0" bestFit="1" customWidth="1"/>
    <col min="6" max="9" width="16.140625" style="0" bestFit="1" customWidth="1"/>
    <col min="10" max="10" width="17.8515625" style="0" bestFit="1" customWidth="1"/>
    <col min="11" max="11" width="16.28125" style="0" customWidth="1"/>
  </cols>
  <sheetData>
    <row r="1" ht="15.75">
      <c r="K1" s="1" t="s">
        <v>14</v>
      </c>
    </row>
    <row r="2" spans="1:11" ht="15.75">
      <c r="A2" s="45" t="s">
        <v>30</v>
      </c>
      <c r="B2" s="45"/>
      <c r="C2" s="45"/>
      <c r="D2" s="45"/>
      <c r="E2" s="45"/>
      <c r="F2" s="45"/>
      <c r="G2" s="45"/>
      <c r="H2" s="45"/>
      <c r="I2" s="45"/>
      <c r="J2" s="45"/>
      <c r="K2" s="45"/>
    </row>
    <row r="3" ht="15.75">
      <c r="K3" s="1" t="s">
        <v>12</v>
      </c>
    </row>
    <row r="4" spans="1:11" s="2" customFormat="1" ht="76.5">
      <c r="A4" s="3" t="s">
        <v>0</v>
      </c>
      <c r="B4" s="3" t="s">
        <v>1</v>
      </c>
      <c r="C4" s="3" t="s">
        <v>2</v>
      </c>
      <c r="D4" s="4" t="s">
        <v>3</v>
      </c>
      <c r="E4" s="4" t="s">
        <v>4</v>
      </c>
      <c r="F4" s="4" t="s">
        <v>5</v>
      </c>
      <c r="G4" s="4" t="s">
        <v>6</v>
      </c>
      <c r="H4" s="4" t="s">
        <v>7</v>
      </c>
      <c r="I4" s="4" t="s">
        <v>8</v>
      </c>
      <c r="J4" s="4" t="s">
        <v>9</v>
      </c>
      <c r="K4" s="4" t="s">
        <v>10</v>
      </c>
    </row>
    <row r="5" spans="1:11" s="2" customFormat="1" ht="12.75">
      <c r="A5" s="5">
        <v>1</v>
      </c>
      <c r="B5" s="5">
        <v>2</v>
      </c>
      <c r="C5" s="5">
        <v>3</v>
      </c>
      <c r="D5" s="5">
        <v>4</v>
      </c>
      <c r="E5" s="5">
        <v>5</v>
      </c>
      <c r="F5" s="5">
        <v>6</v>
      </c>
      <c r="G5" s="5">
        <v>7</v>
      </c>
      <c r="H5" s="5">
        <v>8</v>
      </c>
      <c r="I5" s="5">
        <v>9</v>
      </c>
      <c r="J5" s="5">
        <v>10</v>
      </c>
      <c r="K5" s="5">
        <v>11</v>
      </c>
    </row>
    <row r="6" spans="1:11" s="2" customFormat="1" ht="38.25">
      <c r="A6" s="6" t="s">
        <v>16</v>
      </c>
      <c r="B6" s="16" t="s">
        <v>43</v>
      </c>
      <c r="C6" s="31">
        <f>SUM(D6:K6)</f>
        <v>4887508501.04</v>
      </c>
      <c r="D6" s="31">
        <v>9892724</v>
      </c>
      <c r="E6" s="31">
        <v>3191488</v>
      </c>
      <c r="F6" s="31">
        <v>782569558.04</v>
      </c>
      <c r="G6" s="31">
        <v>516819647</v>
      </c>
      <c r="H6" s="31">
        <v>326570596</v>
      </c>
      <c r="I6" s="31">
        <v>232274661</v>
      </c>
      <c r="J6" s="31">
        <v>2820583015</v>
      </c>
      <c r="K6" s="31">
        <v>195606812</v>
      </c>
    </row>
    <row r="7" spans="1:11" s="2" customFormat="1" ht="15.75">
      <c r="A7" s="6" t="s">
        <v>17</v>
      </c>
      <c r="B7" s="18" t="s">
        <v>27</v>
      </c>
      <c r="C7" s="31">
        <f aca="true" t="shared" si="0" ref="C7:C13">SUM(D7:K7)</f>
        <v>12365704</v>
      </c>
      <c r="D7" s="31">
        <f aca="true" t="shared" si="1" ref="D7:K7">SUM(D8:D14)</f>
        <v>0</v>
      </c>
      <c r="E7" s="31">
        <f t="shared" si="1"/>
        <v>0</v>
      </c>
      <c r="F7" s="31">
        <f t="shared" si="1"/>
        <v>246304</v>
      </c>
      <c r="G7" s="31">
        <f t="shared" si="1"/>
        <v>0</v>
      </c>
      <c r="H7" s="31">
        <f t="shared" si="1"/>
        <v>0</v>
      </c>
      <c r="I7" s="31">
        <f t="shared" si="1"/>
        <v>0</v>
      </c>
      <c r="J7" s="31">
        <f t="shared" si="1"/>
        <v>12119400</v>
      </c>
      <c r="K7" s="31">
        <f t="shared" si="1"/>
        <v>0</v>
      </c>
    </row>
    <row r="8" spans="1:11" s="2" customFormat="1" ht="76.5">
      <c r="A8" s="9" t="s">
        <v>68</v>
      </c>
      <c r="B8" s="34" t="s">
        <v>31</v>
      </c>
      <c r="C8" s="33">
        <f t="shared" si="0"/>
        <v>215784</v>
      </c>
      <c r="D8" s="33"/>
      <c r="E8" s="33"/>
      <c r="F8" s="33">
        <v>215784</v>
      </c>
      <c r="G8" s="33"/>
      <c r="H8" s="33"/>
      <c r="I8" s="33"/>
      <c r="J8" s="33"/>
      <c r="K8" s="33"/>
    </row>
    <row r="9" spans="1:11" s="2" customFormat="1" ht="63.75">
      <c r="A9" s="9" t="s">
        <v>69</v>
      </c>
      <c r="B9" s="34" t="s">
        <v>32</v>
      </c>
      <c r="C9" s="33">
        <f t="shared" si="0"/>
        <v>71928</v>
      </c>
      <c r="D9" s="33"/>
      <c r="E9" s="33"/>
      <c r="F9" s="33">
        <v>71928</v>
      </c>
      <c r="G9" s="33"/>
      <c r="H9" s="33"/>
      <c r="I9" s="33"/>
      <c r="J9" s="33"/>
      <c r="K9" s="33"/>
    </row>
    <row r="10" spans="1:11" s="2" customFormat="1" ht="51">
      <c r="A10" s="9" t="s">
        <v>64</v>
      </c>
      <c r="B10" s="34" t="s">
        <v>34</v>
      </c>
      <c r="C10" s="33">
        <f t="shared" si="0"/>
        <v>-41408</v>
      </c>
      <c r="D10" s="33"/>
      <c r="E10" s="33"/>
      <c r="F10" s="33">
        <v>-41408</v>
      </c>
      <c r="G10" s="33"/>
      <c r="H10" s="33"/>
      <c r="I10" s="33"/>
      <c r="J10" s="33"/>
      <c r="K10" s="33"/>
    </row>
    <row r="11" spans="1:11" s="2" customFormat="1" ht="63.75">
      <c r="A11" s="9" t="s">
        <v>70</v>
      </c>
      <c r="B11" s="34" t="s">
        <v>48</v>
      </c>
      <c r="C11" s="33">
        <f t="shared" si="0"/>
        <v>23100</v>
      </c>
      <c r="D11" s="33"/>
      <c r="E11" s="33"/>
      <c r="F11" s="33"/>
      <c r="G11" s="33"/>
      <c r="H11" s="33"/>
      <c r="I11" s="33"/>
      <c r="J11" s="33">
        <v>23100</v>
      </c>
      <c r="K11" s="33"/>
    </row>
    <row r="12" spans="1:11" s="2" customFormat="1" ht="63.75">
      <c r="A12" s="9" t="s">
        <v>65</v>
      </c>
      <c r="B12" s="34" t="s">
        <v>36</v>
      </c>
      <c r="C12" s="33">
        <f t="shared" si="0"/>
        <v>5414500</v>
      </c>
      <c r="D12" s="33"/>
      <c r="E12" s="33"/>
      <c r="F12" s="33"/>
      <c r="G12" s="33"/>
      <c r="H12" s="33"/>
      <c r="I12" s="33"/>
      <c r="J12" s="33">
        <v>5414500</v>
      </c>
      <c r="K12" s="33"/>
    </row>
    <row r="13" spans="1:11" s="2" customFormat="1" ht="25.5">
      <c r="A13" s="9" t="s">
        <v>66</v>
      </c>
      <c r="B13" s="34" t="s">
        <v>37</v>
      </c>
      <c r="C13" s="33">
        <f t="shared" si="0"/>
        <v>52800</v>
      </c>
      <c r="D13" s="33"/>
      <c r="E13" s="33"/>
      <c r="F13" s="33"/>
      <c r="G13" s="33"/>
      <c r="H13" s="33"/>
      <c r="I13" s="33"/>
      <c r="J13" s="33">
        <v>52800</v>
      </c>
      <c r="K13" s="33"/>
    </row>
    <row r="14" spans="1:11" s="2" customFormat="1" ht="127.5">
      <c r="A14" s="9" t="s">
        <v>67</v>
      </c>
      <c r="B14" s="34" t="s">
        <v>49</v>
      </c>
      <c r="C14" s="33"/>
      <c r="D14" s="33"/>
      <c r="E14" s="33"/>
      <c r="F14" s="33"/>
      <c r="G14" s="33"/>
      <c r="H14" s="33"/>
      <c r="I14" s="33"/>
      <c r="J14" s="33">
        <v>6629000</v>
      </c>
      <c r="K14" s="33"/>
    </row>
    <row r="15" spans="1:11" s="2" customFormat="1" ht="15.75">
      <c r="A15" s="9" t="s">
        <v>19</v>
      </c>
      <c r="B15" s="18" t="s">
        <v>11</v>
      </c>
      <c r="C15" s="31">
        <f>SUM(D15:K15)</f>
        <v>0</v>
      </c>
      <c r="D15" s="17">
        <f>D16</f>
        <v>0</v>
      </c>
      <c r="E15" s="17">
        <f aca="true" t="shared" si="2" ref="E15:K15">E16</f>
        <v>-280000</v>
      </c>
      <c r="F15" s="17">
        <f t="shared" si="2"/>
        <v>280000</v>
      </c>
      <c r="G15" s="17">
        <f t="shared" si="2"/>
        <v>0</v>
      </c>
      <c r="H15" s="17">
        <f t="shared" si="2"/>
        <v>0</v>
      </c>
      <c r="I15" s="17">
        <f t="shared" si="2"/>
        <v>0</v>
      </c>
      <c r="J15" s="17">
        <f t="shared" si="2"/>
        <v>0</v>
      </c>
      <c r="K15" s="17">
        <f t="shared" si="2"/>
        <v>0</v>
      </c>
    </row>
    <row r="16" spans="1:11" s="2" customFormat="1" ht="38.25">
      <c r="A16" s="9" t="s">
        <v>73</v>
      </c>
      <c r="B16" s="38" t="s">
        <v>98</v>
      </c>
      <c r="C16" s="33">
        <f>SUM(D16:K16)</f>
        <v>0</v>
      </c>
      <c r="D16" s="33"/>
      <c r="E16" s="32">
        <v>-280000</v>
      </c>
      <c r="F16" s="32">
        <v>280000</v>
      </c>
      <c r="G16" s="33"/>
      <c r="H16" s="33"/>
      <c r="I16" s="33"/>
      <c r="J16" s="33"/>
      <c r="K16" s="33"/>
    </row>
    <row r="17" spans="1:11" s="2" customFormat="1" ht="63.75">
      <c r="A17" s="11" t="s">
        <v>20</v>
      </c>
      <c r="B17" s="16" t="s">
        <v>90</v>
      </c>
      <c r="C17" s="31">
        <f>C6+C7+C15</f>
        <v>4899874205.04</v>
      </c>
      <c r="D17" s="31">
        <f aca="true" t="shared" si="3" ref="D17:K17">D6+D7+D15</f>
        <v>9892724</v>
      </c>
      <c r="E17" s="31">
        <f t="shared" si="3"/>
        <v>2911488</v>
      </c>
      <c r="F17" s="31">
        <f t="shared" si="3"/>
        <v>783095862.04</v>
      </c>
      <c r="G17" s="31">
        <f t="shared" si="3"/>
        <v>516819647</v>
      </c>
      <c r="H17" s="31">
        <f t="shared" si="3"/>
        <v>326570596</v>
      </c>
      <c r="I17" s="31">
        <f t="shared" si="3"/>
        <v>232274661</v>
      </c>
      <c r="J17" s="31">
        <f t="shared" si="3"/>
        <v>2832702415</v>
      </c>
      <c r="K17" s="31">
        <f t="shared" si="3"/>
        <v>195606812</v>
      </c>
    </row>
    <row r="18" spans="1:11" s="2" customFormat="1" ht="25.5">
      <c r="A18" s="8" t="s">
        <v>21</v>
      </c>
      <c r="B18" s="41" t="s">
        <v>23</v>
      </c>
      <c r="C18" s="31">
        <f aca="true" t="shared" si="4" ref="C18:K18">C17-C6</f>
        <v>12365704</v>
      </c>
      <c r="D18" s="31">
        <f t="shared" si="4"/>
        <v>0</v>
      </c>
      <c r="E18" s="31">
        <f t="shared" si="4"/>
        <v>-280000</v>
      </c>
      <c r="F18" s="31">
        <f t="shared" si="4"/>
        <v>526304</v>
      </c>
      <c r="G18" s="31">
        <f t="shared" si="4"/>
        <v>0</v>
      </c>
      <c r="H18" s="31">
        <f t="shared" si="4"/>
        <v>0</v>
      </c>
      <c r="I18" s="31">
        <f t="shared" si="4"/>
        <v>0</v>
      </c>
      <c r="J18" s="31">
        <f t="shared" si="4"/>
        <v>12119400</v>
      </c>
      <c r="K18" s="31">
        <f t="shared" si="4"/>
        <v>0</v>
      </c>
    </row>
    <row r="19" s="2" customFormat="1" ht="12.75" hidden="1"/>
    <row r="20" spans="3:11" s="2" customFormat="1" ht="15.75" hidden="1">
      <c r="C20" s="17">
        <f>SUM(D20:K20)</f>
        <v>4380803070.78</v>
      </c>
      <c r="D20" s="17">
        <v>8249890</v>
      </c>
      <c r="E20" s="17">
        <v>2613173</v>
      </c>
      <c r="F20" s="17">
        <v>600440428</v>
      </c>
      <c r="G20" s="17">
        <v>595983446</v>
      </c>
      <c r="H20" s="17">
        <v>316913342.78</v>
      </c>
      <c r="I20" s="17">
        <v>161938998</v>
      </c>
      <c r="J20" s="17">
        <v>2489171488</v>
      </c>
      <c r="K20" s="17">
        <v>205492305</v>
      </c>
    </row>
    <row r="21" spans="3:11" ht="15" hidden="1">
      <c r="C21" s="21">
        <f>C20-C17</f>
        <v>-519071134.2600002</v>
      </c>
      <c r="D21" s="21">
        <f aca="true" t="shared" si="5" ref="D21:K21">D20-D17</f>
        <v>-1642834</v>
      </c>
      <c r="E21" s="21">
        <f t="shared" si="5"/>
        <v>-298315</v>
      </c>
      <c r="F21" s="21">
        <f t="shared" si="5"/>
        <v>-182655434.03999996</v>
      </c>
      <c r="G21" s="21">
        <f t="shared" si="5"/>
        <v>79163799</v>
      </c>
      <c r="H21" s="21">
        <f t="shared" si="5"/>
        <v>-9657253.220000029</v>
      </c>
      <c r="I21" s="21">
        <f t="shared" si="5"/>
        <v>-70335663</v>
      </c>
      <c r="J21" s="21">
        <f t="shared" si="5"/>
        <v>-343530927</v>
      </c>
      <c r="K21" s="21">
        <f t="shared" si="5"/>
        <v>9885493</v>
      </c>
    </row>
    <row r="22" ht="15" hidden="1">
      <c r="F22" s="7"/>
    </row>
    <row r="23" ht="15" hidden="1"/>
  </sheetData>
  <sheetProtection/>
  <mergeCells count="1">
    <mergeCell ref="A2:K2"/>
  </mergeCells>
  <printOptions/>
  <pageMargins left="0.3937007874015748" right="0.3937007874015748" top="0.7874015748031497" bottom="0.3937007874015748" header="0.31496062992125984" footer="0.31496062992125984"/>
  <pageSetup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K24"/>
  <sheetViews>
    <sheetView tabSelected="1" zoomScale="110" zoomScaleNormal="110" zoomScalePageLayoutView="0" workbookViewId="0" topLeftCell="A5">
      <selection activeCell="B12" sqref="B12"/>
    </sheetView>
  </sheetViews>
  <sheetFormatPr defaultColWidth="9.140625" defaultRowHeight="15"/>
  <cols>
    <col min="1" max="1" width="4.7109375" style="0" customWidth="1"/>
    <col min="2" max="2" width="48.57421875" style="0" customWidth="1"/>
    <col min="3" max="3" width="18.00390625" style="0" bestFit="1" customWidth="1"/>
    <col min="4" max="5" width="13.7109375" style="0" bestFit="1" customWidth="1"/>
    <col min="6" max="6" width="16.140625" style="0" bestFit="1" customWidth="1"/>
    <col min="7" max="7" width="18.7109375" style="0" customWidth="1"/>
    <col min="8" max="8" width="16.140625" style="0" bestFit="1" customWidth="1"/>
    <col min="9" max="9" width="16.7109375" style="0" bestFit="1" customWidth="1"/>
    <col min="10" max="10" width="18.00390625" style="0" bestFit="1" customWidth="1"/>
    <col min="11" max="11" width="16.28125" style="0" customWidth="1"/>
  </cols>
  <sheetData>
    <row r="1" ht="15.75">
      <c r="K1" s="1" t="s">
        <v>15</v>
      </c>
    </row>
    <row r="2" spans="1:11" ht="40.5" customHeight="1">
      <c r="A2" s="45" t="s">
        <v>42</v>
      </c>
      <c r="B2" s="45"/>
      <c r="C2" s="45"/>
      <c r="D2" s="45"/>
      <c r="E2" s="45"/>
      <c r="F2" s="45"/>
      <c r="G2" s="45"/>
      <c r="H2" s="45"/>
      <c r="I2" s="45"/>
      <c r="J2" s="45"/>
      <c r="K2" s="45"/>
    </row>
    <row r="3" ht="15.75">
      <c r="K3" s="1" t="s">
        <v>12</v>
      </c>
    </row>
    <row r="4" spans="1:11" s="2" customFormat="1" ht="76.5">
      <c r="A4" s="3" t="s">
        <v>0</v>
      </c>
      <c r="B4" s="3" t="s">
        <v>1</v>
      </c>
      <c r="C4" s="3" t="s">
        <v>2</v>
      </c>
      <c r="D4" s="4" t="s">
        <v>3</v>
      </c>
      <c r="E4" s="4" t="s">
        <v>4</v>
      </c>
      <c r="F4" s="4" t="s">
        <v>5</v>
      </c>
      <c r="G4" s="4" t="s">
        <v>6</v>
      </c>
      <c r="H4" s="4" t="s">
        <v>7</v>
      </c>
      <c r="I4" s="4" t="s">
        <v>8</v>
      </c>
      <c r="J4" s="4" t="s">
        <v>9</v>
      </c>
      <c r="K4" s="4" t="s">
        <v>10</v>
      </c>
    </row>
    <row r="5" spans="1:11" s="2" customFormat="1" ht="12.75">
      <c r="A5" s="5">
        <v>1</v>
      </c>
      <c r="B5" s="5">
        <v>2</v>
      </c>
      <c r="C5" s="5">
        <v>3</v>
      </c>
      <c r="D5" s="5">
        <v>4</v>
      </c>
      <c r="E5" s="5">
        <v>5</v>
      </c>
      <c r="F5" s="5">
        <v>6</v>
      </c>
      <c r="G5" s="5">
        <v>7</v>
      </c>
      <c r="H5" s="5">
        <v>8</v>
      </c>
      <c r="I5" s="5">
        <v>9</v>
      </c>
      <c r="J5" s="5">
        <v>10</v>
      </c>
      <c r="K5" s="5">
        <v>11</v>
      </c>
    </row>
    <row r="6" spans="1:11" s="2" customFormat="1" ht="38.25">
      <c r="A6" s="6" t="s">
        <v>16</v>
      </c>
      <c r="B6" s="16" t="s">
        <v>43</v>
      </c>
      <c r="C6" s="31">
        <f aca="true" t="shared" si="0" ref="C6:C16">SUM(D6:K6)</f>
        <v>4500837675</v>
      </c>
      <c r="D6" s="31">
        <v>9892724</v>
      </c>
      <c r="E6" s="31">
        <v>3191488</v>
      </c>
      <c r="F6" s="31">
        <v>478731903</v>
      </c>
      <c r="G6" s="31">
        <v>518096103</v>
      </c>
      <c r="H6" s="31">
        <v>326570596</v>
      </c>
      <c r="I6" s="31">
        <v>232274661</v>
      </c>
      <c r="J6" s="31">
        <v>2683103241</v>
      </c>
      <c r="K6" s="31">
        <v>248976959</v>
      </c>
    </row>
    <row r="7" spans="1:11" s="2" customFormat="1" ht="15.75">
      <c r="A7" s="6" t="s">
        <v>17</v>
      </c>
      <c r="B7" s="18" t="s">
        <v>27</v>
      </c>
      <c r="C7" s="31">
        <f>SUM(D7:K7)</f>
        <v>65838224</v>
      </c>
      <c r="D7" s="31">
        <f aca="true" t="shared" si="1" ref="D7:K7">SUM(D8:D16)</f>
        <v>0</v>
      </c>
      <c r="E7" s="31">
        <f t="shared" si="1"/>
        <v>0</v>
      </c>
      <c r="F7" s="31">
        <f t="shared" si="1"/>
        <v>2243993</v>
      </c>
      <c r="G7" s="31">
        <f t="shared" si="1"/>
        <v>-32003469</v>
      </c>
      <c r="H7" s="31">
        <f t="shared" si="1"/>
        <v>0</v>
      </c>
      <c r="I7" s="31">
        <f t="shared" si="1"/>
        <v>0</v>
      </c>
      <c r="J7" s="31">
        <f t="shared" si="1"/>
        <v>95597700</v>
      </c>
      <c r="K7" s="31">
        <f t="shared" si="1"/>
        <v>0</v>
      </c>
    </row>
    <row r="8" spans="1:11" s="2" customFormat="1" ht="63.75">
      <c r="A8" s="9" t="s">
        <v>68</v>
      </c>
      <c r="B8" s="34" t="s">
        <v>31</v>
      </c>
      <c r="C8" s="33">
        <f t="shared" si="0"/>
        <v>215784</v>
      </c>
      <c r="D8" s="33"/>
      <c r="E8" s="33"/>
      <c r="F8" s="33">
        <v>215784</v>
      </c>
      <c r="G8" s="33"/>
      <c r="H8" s="40"/>
      <c r="I8" s="33"/>
      <c r="J8" s="33"/>
      <c r="K8" s="33"/>
    </row>
    <row r="9" spans="1:11" s="2" customFormat="1" ht="51">
      <c r="A9" s="9" t="s">
        <v>69</v>
      </c>
      <c r="B9" s="34" t="s">
        <v>32</v>
      </c>
      <c r="C9" s="33">
        <f t="shared" si="0"/>
        <v>71928</v>
      </c>
      <c r="D9" s="33"/>
      <c r="E9" s="33"/>
      <c r="F9" s="33">
        <v>71928</v>
      </c>
      <c r="G9" s="33"/>
      <c r="H9" s="33"/>
      <c r="I9" s="33"/>
      <c r="J9" s="33"/>
      <c r="K9" s="33"/>
    </row>
    <row r="10" spans="1:11" s="2" customFormat="1" ht="51">
      <c r="A10" s="9" t="s">
        <v>64</v>
      </c>
      <c r="B10" s="34" t="s">
        <v>34</v>
      </c>
      <c r="C10" s="33">
        <f t="shared" si="0"/>
        <v>-43719</v>
      </c>
      <c r="D10" s="33"/>
      <c r="E10" s="33"/>
      <c r="F10" s="33">
        <v>-43719</v>
      </c>
      <c r="G10" s="33"/>
      <c r="H10" s="33"/>
      <c r="I10" s="33"/>
      <c r="J10" s="33"/>
      <c r="K10" s="33"/>
    </row>
    <row r="11" spans="1:11" s="2" customFormat="1" ht="15.75">
      <c r="A11" s="9" t="s">
        <v>70</v>
      </c>
      <c r="B11" s="34" t="s">
        <v>46</v>
      </c>
      <c r="C11" s="33">
        <f t="shared" si="0"/>
        <v>2000000</v>
      </c>
      <c r="D11" s="33"/>
      <c r="E11" s="33"/>
      <c r="F11" s="33">
        <v>2000000</v>
      </c>
      <c r="G11" s="33"/>
      <c r="H11" s="33"/>
      <c r="I11" s="33"/>
      <c r="J11" s="33"/>
      <c r="K11" s="33"/>
    </row>
    <row r="12" spans="1:11" s="2" customFormat="1" ht="39.75" customHeight="1">
      <c r="A12" s="9" t="s">
        <v>65</v>
      </c>
      <c r="B12" s="34" t="s">
        <v>47</v>
      </c>
      <c r="C12" s="33">
        <f t="shared" si="0"/>
        <v>-32003469</v>
      </c>
      <c r="D12" s="33"/>
      <c r="E12" s="33"/>
      <c r="F12" s="33"/>
      <c r="G12" s="33">
        <v>-32003469</v>
      </c>
      <c r="H12" s="33"/>
      <c r="I12" s="33"/>
      <c r="J12" s="33"/>
      <c r="K12" s="33"/>
    </row>
    <row r="13" spans="1:11" s="2" customFormat="1" ht="57.75" customHeight="1">
      <c r="A13" s="9" t="s">
        <v>66</v>
      </c>
      <c r="B13" s="34" t="s">
        <v>48</v>
      </c>
      <c r="C13" s="33">
        <f t="shared" si="0"/>
        <v>24400</v>
      </c>
      <c r="D13" s="33"/>
      <c r="E13" s="33"/>
      <c r="F13" s="33"/>
      <c r="G13" s="33"/>
      <c r="H13" s="33"/>
      <c r="I13" s="33"/>
      <c r="J13" s="33">
        <v>24400</v>
      </c>
      <c r="K13" s="33"/>
    </row>
    <row r="14" spans="1:11" s="2" customFormat="1" ht="51">
      <c r="A14" s="9" t="s">
        <v>67</v>
      </c>
      <c r="B14" s="34" t="s">
        <v>36</v>
      </c>
      <c r="C14" s="33">
        <f t="shared" si="0"/>
        <v>9953200</v>
      </c>
      <c r="D14" s="33"/>
      <c r="E14" s="33"/>
      <c r="F14" s="33"/>
      <c r="G14" s="33"/>
      <c r="H14" s="33"/>
      <c r="I14" s="33"/>
      <c r="J14" s="33">
        <v>9953200</v>
      </c>
      <c r="K14" s="33"/>
    </row>
    <row r="15" spans="1:11" s="2" customFormat="1" ht="25.5">
      <c r="A15" s="9" t="s">
        <v>71</v>
      </c>
      <c r="B15" s="34" t="s">
        <v>37</v>
      </c>
      <c r="C15" s="33">
        <f t="shared" si="0"/>
        <v>52800</v>
      </c>
      <c r="D15" s="33"/>
      <c r="E15" s="33"/>
      <c r="F15" s="33"/>
      <c r="G15" s="33"/>
      <c r="H15" s="33"/>
      <c r="I15" s="33"/>
      <c r="J15" s="33">
        <v>52800</v>
      </c>
      <c r="K15" s="33"/>
    </row>
    <row r="16" spans="1:11" s="2" customFormat="1" ht="118.5" customHeight="1">
      <c r="A16" s="9" t="s">
        <v>72</v>
      </c>
      <c r="B16" s="34" t="s">
        <v>49</v>
      </c>
      <c r="C16" s="33">
        <f t="shared" si="0"/>
        <v>85567300</v>
      </c>
      <c r="D16" s="33"/>
      <c r="E16" s="33"/>
      <c r="F16" s="33"/>
      <c r="G16" s="33"/>
      <c r="H16" s="33"/>
      <c r="I16" s="33"/>
      <c r="J16" s="33">
        <v>85567300</v>
      </c>
      <c r="K16" s="33"/>
    </row>
    <row r="17" spans="1:11" s="2" customFormat="1" ht="15.75">
      <c r="A17" s="9" t="s">
        <v>19</v>
      </c>
      <c r="B17" s="18" t="s">
        <v>11</v>
      </c>
      <c r="C17" s="17">
        <f>SUM(D17:K17)</f>
        <v>0</v>
      </c>
      <c r="D17" s="17">
        <f>D18</f>
        <v>0</v>
      </c>
      <c r="E17" s="17">
        <f aca="true" t="shared" si="2" ref="E17:K17">E18</f>
        <v>-280000</v>
      </c>
      <c r="F17" s="17">
        <f t="shared" si="2"/>
        <v>280000</v>
      </c>
      <c r="G17" s="17">
        <f t="shared" si="2"/>
        <v>0</v>
      </c>
      <c r="H17" s="17">
        <f t="shared" si="2"/>
        <v>0</v>
      </c>
      <c r="I17" s="17">
        <f t="shared" si="2"/>
        <v>0</v>
      </c>
      <c r="J17" s="17">
        <f t="shared" si="2"/>
        <v>0</v>
      </c>
      <c r="K17" s="17">
        <f t="shared" si="2"/>
        <v>0</v>
      </c>
    </row>
    <row r="18" spans="1:11" s="2" customFormat="1" ht="25.5">
      <c r="A18" s="9" t="s">
        <v>73</v>
      </c>
      <c r="B18" s="38" t="s">
        <v>98</v>
      </c>
      <c r="C18" s="33">
        <f>SUM(D18:K18)</f>
        <v>0</v>
      </c>
      <c r="D18" s="33"/>
      <c r="E18" s="32">
        <v>-280000</v>
      </c>
      <c r="F18" s="32">
        <v>280000</v>
      </c>
      <c r="G18" s="33"/>
      <c r="H18" s="33"/>
      <c r="I18" s="33"/>
      <c r="J18" s="33"/>
      <c r="K18" s="33"/>
    </row>
    <row r="19" spans="1:11" s="2" customFormat="1" ht="63.75">
      <c r="A19" s="11" t="s">
        <v>20</v>
      </c>
      <c r="B19" s="16" t="s">
        <v>91</v>
      </c>
      <c r="C19" s="31">
        <f>C6+C7</f>
        <v>4566675899</v>
      </c>
      <c r="D19" s="31">
        <f>D6+D7+D17</f>
        <v>9892724</v>
      </c>
      <c r="E19" s="31">
        <f aca="true" t="shared" si="3" ref="E19:K19">E6+E7+E17</f>
        <v>2911488</v>
      </c>
      <c r="F19" s="31">
        <f t="shared" si="3"/>
        <v>481255896</v>
      </c>
      <c r="G19" s="31">
        <f t="shared" si="3"/>
        <v>486092634</v>
      </c>
      <c r="H19" s="31">
        <f t="shared" si="3"/>
        <v>326570596</v>
      </c>
      <c r="I19" s="31">
        <f t="shared" si="3"/>
        <v>232274661</v>
      </c>
      <c r="J19" s="31">
        <f t="shared" si="3"/>
        <v>2778700941</v>
      </c>
      <c r="K19" s="31">
        <f t="shared" si="3"/>
        <v>248976959</v>
      </c>
    </row>
    <row r="20" spans="1:11" s="2" customFormat="1" ht="25.5">
      <c r="A20" s="8" t="s">
        <v>21</v>
      </c>
      <c r="B20" s="41" t="s">
        <v>23</v>
      </c>
      <c r="C20" s="31">
        <f aca="true" t="shared" si="4" ref="C20:K20">C19-C6</f>
        <v>65838224</v>
      </c>
      <c r="D20" s="31">
        <f t="shared" si="4"/>
        <v>0</v>
      </c>
      <c r="E20" s="31">
        <f t="shared" si="4"/>
        <v>-280000</v>
      </c>
      <c r="F20" s="31">
        <f t="shared" si="4"/>
        <v>2523993</v>
      </c>
      <c r="G20" s="31">
        <f t="shared" si="4"/>
        <v>-32003469</v>
      </c>
      <c r="H20" s="31">
        <f t="shared" si="4"/>
        <v>0</v>
      </c>
      <c r="I20" s="31">
        <f t="shared" si="4"/>
        <v>0</v>
      </c>
      <c r="J20" s="31">
        <f t="shared" si="4"/>
        <v>95597700</v>
      </c>
      <c r="K20" s="31">
        <f t="shared" si="4"/>
        <v>0</v>
      </c>
    </row>
    <row r="21" s="2" customFormat="1" ht="12.75" hidden="1"/>
    <row r="22" spans="3:11" s="2" customFormat="1" ht="15.75" hidden="1">
      <c r="C22" s="17">
        <f>SUM(D22:K22)</f>
        <v>4380803070.78</v>
      </c>
      <c r="D22" s="17">
        <v>8249890</v>
      </c>
      <c r="E22" s="17">
        <v>2613173</v>
      </c>
      <c r="F22" s="17">
        <v>600440428</v>
      </c>
      <c r="G22" s="17">
        <v>595983446</v>
      </c>
      <c r="H22" s="17">
        <v>316913342.78</v>
      </c>
      <c r="I22" s="17">
        <v>161938998</v>
      </c>
      <c r="J22" s="17">
        <v>2489171488</v>
      </c>
      <c r="K22" s="17">
        <v>205492305</v>
      </c>
    </row>
    <row r="23" spans="3:11" ht="15" hidden="1">
      <c r="C23" s="21">
        <f>C22-C19</f>
        <v>-185872828.22000027</v>
      </c>
      <c r="D23" s="21">
        <f aca="true" t="shared" si="5" ref="D23:K23">D22-D19</f>
        <v>-1642834</v>
      </c>
      <c r="E23" s="21">
        <f t="shared" si="5"/>
        <v>-298315</v>
      </c>
      <c r="F23" s="21">
        <f t="shared" si="5"/>
        <v>119184532</v>
      </c>
      <c r="G23" s="21">
        <f t="shared" si="5"/>
        <v>109890812</v>
      </c>
      <c r="H23" s="21">
        <f t="shared" si="5"/>
        <v>-9657253.220000029</v>
      </c>
      <c r="I23" s="21">
        <f t="shared" si="5"/>
        <v>-70335663</v>
      </c>
      <c r="J23" s="21">
        <f t="shared" si="5"/>
        <v>-289529453</v>
      </c>
      <c r="K23" s="21">
        <f t="shared" si="5"/>
        <v>-43484654</v>
      </c>
    </row>
    <row r="24" ht="15" hidden="1">
      <c r="F24" s="7"/>
    </row>
    <row r="25" ht="15" hidden="1"/>
  </sheetData>
  <sheetProtection/>
  <mergeCells count="1">
    <mergeCell ref="A2:K2"/>
  </mergeCells>
  <printOptions/>
  <pageMargins left="0.3937007874015748" right="0.3937007874015748" top="0.7874015748031497" bottom="0.3937007874015748" header="0.31496062992125984" footer="0.31496062992125984"/>
  <pageSetup fitToHeight="0"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Romackaya</dc:creator>
  <cp:keywords/>
  <dc:description/>
  <cp:lastModifiedBy>Norkina</cp:lastModifiedBy>
  <cp:lastPrinted>2023-02-28T11:55:03Z</cp:lastPrinted>
  <dcterms:created xsi:type="dcterms:W3CDTF">2017-02-10T08:59:20Z</dcterms:created>
  <dcterms:modified xsi:type="dcterms:W3CDTF">2023-03-02T13:08:15Z</dcterms:modified>
  <cp:category/>
  <cp:version/>
  <cp:contentType/>
  <cp:contentStatus/>
</cp:coreProperties>
</file>