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9320" windowHeight="10110" activeTab="0"/>
  </bookViews>
  <sheets>
    <sheet name="2022" sheetId="1" r:id="rId1"/>
    <sheet name="Лист1" sheetId="2" r:id="rId2"/>
  </sheets>
  <definedNames>
    <definedName name="_xlnm._FilterDatabase" localSheetId="0" hidden="1">'2022'!$A$5:$K$43</definedName>
    <definedName name="_xlnm.Print_Titles" localSheetId="0">'2022'!$3:$5</definedName>
    <definedName name="_xlnm.Print_Area" localSheetId="0">'2022'!$A$1:$K$44</definedName>
  </definedNames>
  <calcPr fullCalcOnLoad="1"/>
</workbook>
</file>

<file path=xl/sharedStrings.xml><?xml version="1.0" encoding="utf-8"?>
<sst xmlns="http://schemas.openxmlformats.org/spreadsheetml/2006/main" count="107" uniqueCount="52">
  <si>
    <t>Реквизиты соглашения</t>
  </si>
  <si>
    <t>№</t>
  </si>
  <si>
    <t>Итого по соглашениям (бюджет)</t>
  </si>
  <si>
    <t>ПФХД</t>
  </si>
  <si>
    <t>X</t>
  </si>
  <si>
    <t>Смета</t>
  </si>
  <si>
    <t xml:space="preserve">Израсходовано </t>
  </si>
  <si>
    <t>Остаток  средств на счете учреждений</t>
  </si>
  <si>
    <r>
      <t>Израсходовано</t>
    </r>
  </si>
  <si>
    <t xml:space="preserve">Остаток по смете </t>
  </si>
  <si>
    <t>рублей</t>
  </si>
  <si>
    <t>Итого по соглашениям 2019 года</t>
  </si>
  <si>
    <t>Проектирование строительства котельной в пгт. Ярега</t>
  </si>
  <si>
    <t xml:space="preserve">Предусмотрено соглашением </t>
  </si>
  <si>
    <t>Итого по соглашениям 2020 года</t>
  </si>
  <si>
    <t>Соглашения о возмещении затрат по выполнению работ в рамках реализации муниципальной программы МОГО "Ухта" "Формирование городской среды"</t>
  </si>
  <si>
    <t xml:space="preserve">Обустройство дворовых территорий и проездов, в том числе лабораторные исследования </t>
  </si>
  <si>
    <t>Обустройство дворовых территорий и проездов, в том числе лабораторные исследования (ООО "Приоритет" (от 03.07.2019)</t>
  </si>
  <si>
    <t>Протокол между Правительством Республики Коми и ПАО "Нефтяная компания "Лукойл" от 26.02.2019 № 5/15100330008 (к Соглашению о сотрудничестве между Правительством Республики Коми и Открытым акционерным обществом "Нефтяная компания "Лукойл" от 04 февраля 2015 года № 35/1/1510033)</t>
  </si>
  <si>
    <t>Итого по соглашениям 2021 года</t>
  </si>
  <si>
    <t>Договор пожертвования ООО "ЛУКОЙЛ-Коми" от 22.06.2021 №21Y0987</t>
  </si>
  <si>
    <t>Создание детской игровой площадки у сквера Ф. Прядунова</t>
  </si>
  <si>
    <t>Соглашение о сотрудничестве  между Администрацией МОГО "Ухта" и ООО "ЛУКОЙЛ-Ухтанефтепеработка" от 10.03.2021 № 81-17-2021 (дополнительное соглашение № 1 от 02.06.2021, дополнительное соглашение № 2 от 13.08.2021)</t>
  </si>
  <si>
    <t>Остаток на 01.01.2022</t>
  </si>
  <si>
    <t>Поступило в 2022 году</t>
  </si>
  <si>
    <t>Открыто бюджетных ассигнований в 2022году</t>
  </si>
  <si>
    <t>Открыто плановых назначений в 2022 году</t>
  </si>
  <si>
    <t>Реализация проекта благоустройства городской территории у памятника Ф.С. Прядунова</t>
  </si>
  <si>
    <t>Договоры пожертвования в целях реализации народных проектов, в том числе:</t>
  </si>
  <si>
    <t>Х</t>
  </si>
  <si>
    <t>"Создание условий для жителей мкрн. Озёрный для спортивно-оздоровительной деятельности"</t>
  </si>
  <si>
    <t>"Приобретение оборудования для создания этнокультурного музея им. В.В. Филипповой на базе МОУ "СОШ № 5"</t>
  </si>
  <si>
    <t>"Замена окон в МОУ "СОШ №9"</t>
  </si>
  <si>
    <t>"Быть здоровыми хотим. Оборудование спортивной площадки для дошкольников МДОУ "Детский сад № 12" г.Ухты"</t>
  </si>
  <si>
    <t>"Оснащение МУ "Водненский ДК" МОГО "Ухта" оборудованием для населения с ограниченными возможностями"</t>
  </si>
  <si>
    <t>"Ремонт хореографического класса клуба п. Шудаяг"</t>
  </si>
  <si>
    <t>"Обновление хоккейного корта (МУ "Спорткомплекс "Шахтер" МОГО "Ухта", пгт Ярега, ул. Советская, д. 29 а)"</t>
  </si>
  <si>
    <t>"Ремонт пешеходной дорожки от ул. Целинная до территории МОУ «СОШ № 9» в пст Седъю"</t>
  </si>
  <si>
    <t>"Благоустройство кладбища в с.Кедвавом"</t>
  </si>
  <si>
    <t>"Модернизация уличного освещения в пст Кэмдин"</t>
  </si>
  <si>
    <t>"Благоустройство кладбища в д. Поромес"</t>
  </si>
  <si>
    <t>"Благоустройство дворовой территории с обустройством детской площадки и зоны отдыха, устройством площадки накопления ТКО и РСО в районе ул. Совхозная пст Седъю"</t>
  </si>
  <si>
    <t>"Обустройство детской площадки по ул.Школьная в пгт Боровой"</t>
  </si>
  <si>
    <t>Итого по соглашениям 2022 года</t>
  </si>
  <si>
    <t xml:space="preserve">Укрепление материально-технической базы (МДОУ "Детский сад №4 общеразвивающего вида") </t>
  </si>
  <si>
    <t>Организация городских праздников</t>
  </si>
  <si>
    <t xml:space="preserve">Укрепление материально-технической базы (МУ ДО "ЦЮТ" г. Ухты) </t>
  </si>
  <si>
    <t xml:space="preserve">Проведение городского праздника татар и башкир "Сабантуй-2022" </t>
  </si>
  <si>
    <t>Соглашение о сотрудничестве  между Администрацией МОГО "Ухта" и ООО "ЛУКОЙЛ-Ухтанефтепеработка" на 2022 год</t>
  </si>
  <si>
    <t>Организация, проведение и участие обучающихся, молодежи и работник в конкурсах, фестивалях, соревнованиях, различных мероприятиях  (МУ ДО "ЦЮТ" г. Ухты)</t>
  </si>
  <si>
    <t>Информация по безвозмездным поступлениям по бюджету в 2022 году по состоянию на 01.06.2022</t>
  </si>
  <si>
    <t>Приложение 2 к пояснительной записке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</si>
</sst>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00"/>
    <numFmt numFmtId="177" formatCode="0.000"/>
    <numFmt numFmtId="178" formatCode="#,##0.0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.3"/>
      <color indexed="56"/>
      <name val="Times New Roman"/>
      <family val="1"/>
    </font>
    <font>
      <sz val="12.3"/>
      <name val="Times New Roman"/>
      <family val="1"/>
    </font>
    <font>
      <b/>
      <sz val="14"/>
      <name val="Times New Roman"/>
      <family val="1"/>
    </font>
    <font>
      <b/>
      <sz val="12.3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Arial"/>
      <family val="2"/>
    </font>
    <font>
      <sz val="10"/>
      <color indexed="8"/>
      <name val="Arial Cyr"/>
      <family val="0"/>
    </font>
    <font>
      <sz val="10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8"/>
      <name val="Segoe UI"/>
      <family val="2"/>
    </font>
    <font>
      <sz val="18"/>
      <name val="Times New Roman"/>
      <family val="1"/>
    </font>
    <font>
      <sz val="11"/>
      <color theme="0"/>
      <name val="Calibri"/>
      <family val="2"/>
    </font>
    <font>
      <b/>
      <sz val="11"/>
      <color rgb="FF000000"/>
      <name val="Arial"/>
      <family val="2"/>
    </font>
    <font>
      <sz val="10"/>
      <color rgb="FF000000"/>
      <name val="Arial Cyr"/>
      <family val="0"/>
    </font>
    <font>
      <sz val="10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D5AB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>
        <color rgb="FF000000"/>
      </left>
      <right>
        <color rgb="FF000000"/>
      </right>
      <top style="medium">
        <color rgb="FFFAC090"/>
      </top>
      <bottom style="medium">
        <color rgb="FFFAC090"/>
      </bottom>
    </border>
    <border>
      <left>
        <color rgb="FF000000"/>
      </left>
      <right style="thin">
        <color rgb="FFFAC090"/>
      </right>
      <top style="medium">
        <color rgb="FFFAC090"/>
      </top>
      <bottom style="medium">
        <color rgb="FFFAC090"/>
      </bottom>
    </border>
    <border>
      <left style="thin">
        <color rgb="FFBFBFBF"/>
      </left>
      <right style="thin">
        <color rgb="FFD9D9D9"/>
      </right>
      <top>
        <color rgb="FF000000"/>
      </top>
      <bottom style="thin">
        <color rgb="FFD9D9D9"/>
      </bottom>
    </border>
    <border>
      <left style="thin">
        <color rgb="FFD9D9D9"/>
      </left>
      <right style="thin">
        <color rgb="FFD9D9D9"/>
      </right>
      <top>
        <color rgb="FF000000"/>
      </top>
      <bottom style="thin">
        <color rgb="FFD9D9D9"/>
      </bottom>
    </border>
    <border>
      <left style="thin">
        <color rgb="FFD9D9D9"/>
      </left>
      <right style="thin">
        <color rgb="FFBFBFBF"/>
      </right>
      <top>
        <color rgb="FF000000"/>
      </top>
      <bottom style="thin">
        <color rgb="FFD9D9D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" fontId="32" fillId="20" borderId="1">
      <alignment horizontal="right" shrinkToFit="1"/>
      <protection/>
    </xf>
    <xf numFmtId="4" fontId="32" fillId="20" borderId="2">
      <alignment horizontal="right" shrinkToFit="1"/>
      <protection/>
    </xf>
    <xf numFmtId="49" fontId="33" fillId="0" borderId="3">
      <alignment horizontal="center" vertical="top" shrinkToFit="1"/>
      <protection/>
    </xf>
    <xf numFmtId="0" fontId="34" fillId="0" borderId="4">
      <alignment horizontal="left" vertical="top" wrapText="1"/>
      <protection/>
    </xf>
    <xf numFmtId="4" fontId="34" fillId="0" borderId="4">
      <alignment horizontal="right" vertical="top" shrinkToFit="1"/>
      <protection/>
    </xf>
    <xf numFmtId="4" fontId="34" fillId="0" borderId="5">
      <alignment horizontal="right" vertical="top" shrinkToFit="1"/>
      <protection/>
    </xf>
    <xf numFmtId="0" fontId="32" fillId="20" borderId="1">
      <alignment/>
      <protection/>
    </xf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5" fillId="27" borderId="6" applyNumberFormat="0" applyAlignment="0" applyProtection="0"/>
    <xf numFmtId="0" fontId="36" fillId="28" borderId="7" applyNumberFormat="0" applyAlignment="0" applyProtection="0"/>
    <xf numFmtId="0" fontId="37" fillId="28" borderId="6" applyNumberFormat="0" applyAlignment="0" applyProtection="0"/>
    <xf numFmtId="0" fontId="3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0" borderId="10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1" applyNumberFormat="0" applyFill="0" applyAlignment="0" applyProtection="0"/>
    <xf numFmtId="0" fontId="43" fillId="29" borderId="12" applyNumberFormat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1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2" borderId="13" applyNumberFormat="0" applyFont="0" applyAlignment="0" applyProtection="0"/>
    <xf numFmtId="9" fontId="0" fillId="0" borderId="0" applyFont="0" applyFill="0" applyBorder="0" applyAlignment="0" applyProtection="0"/>
    <xf numFmtId="0" fontId="49" fillId="0" borderId="14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3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3" fillId="34" borderId="0" xfId="0" applyFont="1" applyFill="1" applyAlignment="1">
      <alignment/>
    </xf>
    <xf numFmtId="0" fontId="5" fillId="34" borderId="0" xfId="0" applyFont="1" applyFill="1" applyAlignment="1">
      <alignment/>
    </xf>
    <xf numFmtId="4" fontId="3" fillId="34" borderId="0" xfId="0" applyNumberFormat="1" applyFont="1" applyFill="1" applyAlignment="1">
      <alignment/>
    </xf>
    <xf numFmtId="0" fontId="6" fillId="34" borderId="0" xfId="0" applyFont="1" applyFill="1" applyBorder="1" applyAlignment="1">
      <alignment horizontal="right"/>
    </xf>
    <xf numFmtId="4" fontId="4" fillId="34" borderId="15" xfId="0" applyNumberFormat="1" applyFont="1" applyFill="1" applyBorder="1" applyAlignment="1">
      <alignment horizontal="center" vertical="center" wrapText="1"/>
    </xf>
    <xf numFmtId="4" fontId="6" fillId="34" borderId="15" xfId="0" applyNumberFormat="1" applyFont="1" applyFill="1" applyBorder="1" applyAlignment="1">
      <alignment horizontal="center" vertical="center" wrapText="1"/>
    </xf>
    <xf numFmtId="0" fontId="4" fillId="34" borderId="15" xfId="0" applyFont="1" applyFill="1" applyBorder="1" applyAlignment="1">
      <alignment horizontal="right" vertical="center" wrapText="1"/>
    </xf>
    <xf numFmtId="0" fontId="4" fillId="34" borderId="15" xfId="0" applyFont="1" applyFill="1" applyBorder="1" applyAlignment="1">
      <alignment horizontal="left" vertical="center" wrapText="1"/>
    </xf>
    <xf numFmtId="0" fontId="6" fillId="34" borderId="15" xfId="0" applyFont="1" applyFill="1" applyBorder="1" applyAlignment="1">
      <alignment horizontal="left" vertical="center" wrapText="1"/>
    </xf>
    <xf numFmtId="0" fontId="4" fillId="34" borderId="0" xfId="0" applyFont="1" applyFill="1" applyBorder="1" applyAlignment="1">
      <alignment horizontal="center" vertical="center"/>
    </xf>
    <xf numFmtId="0" fontId="4" fillId="34" borderId="0" xfId="0" applyFont="1" applyFill="1" applyBorder="1" applyAlignment="1">
      <alignment horizontal="right" vertical="center" wrapText="1"/>
    </xf>
    <xf numFmtId="4" fontId="4" fillId="34" borderId="0" xfId="0" applyNumberFormat="1" applyFont="1" applyFill="1" applyBorder="1" applyAlignment="1">
      <alignment horizontal="center" vertical="center" wrapText="1"/>
    </xf>
    <xf numFmtId="4" fontId="6" fillId="0" borderId="15" xfId="0" applyNumberFormat="1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4" fillId="34" borderId="0" xfId="0" applyFont="1" applyFill="1" applyBorder="1" applyAlignment="1">
      <alignment horizontal="center"/>
    </xf>
    <xf numFmtId="0" fontId="4" fillId="34" borderId="15" xfId="0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center" vertical="center" wrapText="1"/>
    </xf>
    <xf numFmtId="0" fontId="4" fillId="34" borderId="15" xfId="0" applyFont="1" applyFill="1" applyBorder="1" applyAlignment="1">
      <alignment horizontal="center"/>
    </xf>
    <xf numFmtId="0" fontId="4" fillId="34" borderId="15" xfId="0" applyFont="1" applyFill="1" applyBorder="1" applyAlignment="1">
      <alignment horizontal="center" vertical="center"/>
    </xf>
    <xf numFmtId="4" fontId="5" fillId="34" borderId="0" xfId="0" applyNumberFormat="1" applyFont="1" applyFill="1" applyAlignment="1">
      <alignment/>
    </xf>
    <xf numFmtId="0" fontId="4" fillId="34" borderId="15" xfId="0" applyFont="1" applyFill="1" applyBorder="1" applyAlignment="1">
      <alignment horizontal="center" vertical="center"/>
    </xf>
    <xf numFmtId="0" fontId="52" fillId="0" borderId="15" xfId="0" applyFont="1" applyBorder="1" applyAlignment="1">
      <alignment horizontal="left" vertical="center" wrapText="1"/>
    </xf>
    <xf numFmtId="0" fontId="52" fillId="0" borderId="15" xfId="0" applyFont="1" applyFill="1" applyBorder="1" applyAlignment="1">
      <alignment horizontal="left" vertical="center" wrapText="1"/>
    </xf>
    <xf numFmtId="0" fontId="4" fillId="34" borderId="15" xfId="0" applyFont="1" applyFill="1" applyBorder="1" applyAlignment="1">
      <alignment horizontal="center" vertical="center"/>
    </xf>
    <xf numFmtId="0" fontId="4" fillId="34" borderId="0" xfId="0" applyFont="1" applyFill="1" applyBorder="1" applyAlignment="1">
      <alignment horizontal="center"/>
    </xf>
    <xf numFmtId="0" fontId="4" fillId="34" borderId="16" xfId="0" applyFont="1" applyFill="1" applyBorder="1" applyAlignment="1">
      <alignment horizontal="center" vertical="center"/>
    </xf>
    <xf numFmtId="0" fontId="4" fillId="34" borderId="17" xfId="0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center" vertical="center" wrapText="1"/>
    </xf>
    <xf numFmtId="0" fontId="4" fillId="34" borderId="16" xfId="0" applyFont="1" applyFill="1" applyBorder="1" applyAlignment="1">
      <alignment horizontal="center" vertical="center" wrapText="1"/>
    </xf>
    <xf numFmtId="0" fontId="4" fillId="34" borderId="17" xfId="0" applyFont="1" applyFill="1" applyBorder="1" applyAlignment="1">
      <alignment horizontal="center" vertical="center" wrapText="1"/>
    </xf>
    <xf numFmtId="0" fontId="4" fillId="34" borderId="15" xfId="0" applyFont="1" applyFill="1" applyBorder="1" applyAlignment="1">
      <alignment horizontal="center"/>
    </xf>
    <xf numFmtId="0" fontId="30" fillId="34" borderId="0" xfId="0" applyFont="1" applyFill="1" applyAlignment="1">
      <alignment horizontal="right"/>
    </xf>
  </cellXfs>
  <cellStyles count="5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58" xfId="33"/>
    <cellStyle name="ex59" xfId="34"/>
    <cellStyle name="ex60" xfId="35"/>
    <cellStyle name="ex61" xfId="36"/>
    <cellStyle name="ex62" xfId="37"/>
    <cellStyle name="ex63" xfId="38"/>
    <cellStyle name="xl_total_center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Ввод " xfId="46"/>
    <cellStyle name="Вывод" xfId="47"/>
    <cellStyle name="Вычисление" xfId="48"/>
    <cellStyle name="Hyperlink" xfId="49"/>
    <cellStyle name="Currency" xfId="50"/>
    <cellStyle name="Currency [0]" xfId="51"/>
    <cellStyle name="Заголовок 1" xfId="52"/>
    <cellStyle name="Заголовок 2" xfId="53"/>
    <cellStyle name="Заголовок 3" xfId="54"/>
    <cellStyle name="Заголовок 4" xfId="55"/>
    <cellStyle name="Итог" xfId="56"/>
    <cellStyle name="Контрольная ячейка" xfId="57"/>
    <cellStyle name="Название" xfId="58"/>
    <cellStyle name="Нейтральный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44"/>
  <sheetViews>
    <sheetView tabSelected="1" zoomScale="75" zoomScaleNormal="75" zoomScaleSheetLayoutView="80" zoomScalePageLayoutView="0" workbookViewId="0" topLeftCell="A1">
      <pane ySplit="4" topLeftCell="A5" activePane="bottomLeft" state="frozen"/>
      <selection pane="topLeft" activeCell="A1" sqref="A1"/>
      <selection pane="bottomLeft" activeCell="O7" sqref="O7"/>
    </sheetView>
  </sheetViews>
  <sheetFormatPr defaultColWidth="9.140625" defaultRowHeight="15"/>
  <cols>
    <col min="1" max="1" width="4.28125" style="2" customWidth="1"/>
    <col min="2" max="2" width="62.140625" style="1" customWidth="1"/>
    <col min="3" max="8" width="21.28125" style="1" customWidth="1"/>
    <col min="9" max="9" width="18.7109375" style="1" customWidth="1"/>
    <col min="10" max="10" width="20.57421875" style="1" customWidth="1"/>
    <col min="11" max="11" width="18.140625" style="1" customWidth="1"/>
    <col min="12" max="12" width="17.57421875" style="1" customWidth="1"/>
    <col min="13" max="13" width="15.8515625" style="1" customWidth="1"/>
    <col min="14" max="14" width="11.57421875" style="1" bestFit="1" customWidth="1"/>
    <col min="15" max="16384" width="9.140625" style="1" customWidth="1"/>
  </cols>
  <sheetData>
    <row r="1" spans="5:11" ht="21.75" customHeight="1">
      <c r="E1" s="3"/>
      <c r="H1" s="33" t="s">
        <v>51</v>
      </c>
      <c r="I1" s="33"/>
      <c r="J1" s="33"/>
      <c r="K1" s="33"/>
    </row>
    <row r="2" spans="1:11" ht="30" customHeight="1">
      <c r="A2" s="25" t="s">
        <v>50</v>
      </c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ht="18.75">
      <c r="A3" s="15"/>
      <c r="B3" s="15"/>
      <c r="C3" s="15"/>
      <c r="D3" s="15"/>
      <c r="E3" s="15"/>
      <c r="F3" s="15"/>
      <c r="G3" s="15"/>
      <c r="H3" s="15"/>
      <c r="I3" s="15"/>
      <c r="J3" s="15"/>
      <c r="K3" s="4" t="s">
        <v>10</v>
      </c>
    </row>
    <row r="4" spans="1:11" ht="18.75" customHeight="1">
      <c r="A4" s="26" t="s">
        <v>1</v>
      </c>
      <c r="B4" s="28" t="s">
        <v>0</v>
      </c>
      <c r="C4" s="29" t="s">
        <v>23</v>
      </c>
      <c r="D4" s="29" t="s">
        <v>13</v>
      </c>
      <c r="E4" s="30" t="s">
        <v>24</v>
      </c>
      <c r="F4" s="32" t="s">
        <v>5</v>
      </c>
      <c r="G4" s="32"/>
      <c r="H4" s="32"/>
      <c r="I4" s="32" t="s">
        <v>3</v>
      </c>
      <c r="J4" s="32"/>
      <c r="K4" s="32"/>
    </row>
    <row r="5" spans="1:11" ht="75">
      <c r="A5" s="27"/>
      <c r="B5" s="28"/>
      <c r="C5" s="29"/>
      <c r="D5" s="29"/>
      <c r="E5" s="31"/>
      <c r="F5" s="17" t="s">
        <v>25</v>
      </c>
      <c r="G5" s="17" t="s">
        <v>6</v>
      </c>
      <c r="H5" s="5" t="s">
        <v>9</v>
      </c>
      <c r="I5" s="17" t="s">
        <v>26</v>
      </c>
      <c r="J5" s="17" t="s">
        <v>8</v>
      </c>
      <c r="K5" s="17" t="s">
        <v>7</v>
      </c>
    </row>
    <row r="6" spans="1:11" s="2" customFormat="1" ht="18.75">
      <c r="A6" s="18">
        <v>1</v>
      </c>
      <c r="B6" s="18">
        <v>2</v>
      </c>
      <c r="C6" s="18">
        <v>3</v>
      </c>
      <c r="D6" s="18">
        <v>4</v>
      </c>
      <c r="E6" s="18">
        <v>5</v>
      </c>
      <c r="F6" s="18">
        <v>6</v>
      </c>
      <c r="G6" s="18">
        <v>7</v>
      </c>
      <c r="H6" s="18">
        <v>8</v>
      </c>
      <c r="I6" s="18">
        <v>9</v>
      </c>
      <c r="J6" s="18">
        <v>10</v>
      </c>
      <c r="K6" s="18">
        <v>11</v>
      </c>
    </row>
    <row r="7" spans="1:11" ht="131.25">
      <c r="A7" s="16">
        <v>1</v>
      </c>
      <c r="B7" s="8" t="s">
        <v>18</v>
      </c>
      <c r="C7" s="5">
        <f>C8</f>
        <v>3068814.31</v>
      </c>
      <c r="D7" s="5"/>
      <c r="E7" s="5"/>
      <c r="F7" s="5">
        <f>F8</f>
        <v>3068814.31</v>
      </c>
      <c r="G7" s="5">
        <f>G8</f>
        <v>0</v>
      </c>
      <c r="H7" s="5">
        <f>H8</f>
        <v>3068814.31</v>
      </c>
      <c r="I7" s="5"/>
      <c r="J7" s="5"/>
      <c r="K7" s="5"/>
    </row>
    <row r="8" spans="1:12" ht="22.5" customHeight="1">
      <c r="A8" s="16"/>
      <c r="B8" s="9" t="s">
        <v>12</v>
      </c>
      <c r="C8" s="6">
        <v>3068814.31</v>
      </c>
      <c r="D8" s="6"/>
      <c r="E8" s="6"/>
      <c r="F8" s="6">
        <v>3068814.31</v>
      </c>
      <c r="G8" s="6">
        <v>0</v>
      </c>
      <c r="H8" s="6">
        <f>SUM(F8-G8)</f>
        <v>3068814.31</v>
      </c>
      <c r="I8" s="6" t="s">
        <v>4</v>
      </c>
      <c r="J8" s="6" t="s">
        <v>4</v>
      </c>
      <c r="K8" s="6" t="s">
        <v>4</v>
      </c>
      <c r="L8" s="3"/>
    </row>
    <row r="9" spans="1:11" ht="75">
      <c r="A9" s="16">
        <v>2</v>
      </c>
      <c r="B9" s="8" t="s">
        <v>15</v>
      </c>
      <c r="C9" s="5">
        <f aca="true" t="shared" si="0" ref="C9:H9">C10</f>
        <v>60825.8</v>
      </c>
      <c r="D9" s="5"/>
      <c r="E9" s="5"/>
      <c r="F9" s="5">
        <f t="shared" si="0"/>
        <v>0</v>
      </c>
      <c r="G9" s="5">
        <f t="shared" si="0"/>
        <v>0</v>
      </c>
      <c r="H9" s="5">
        <f t="shared" si="0"/>
        <v>0</v>
      </c>
      <c r="I9" s="5"/>
      <c r="J9" s="5"/>
      <c r="K9" s="5"/>
    </row>
    <row r="10" spans="1:14" ht="56.25">
      <c r="A10" s="16"/>
      <c r="B10" s="14" t="s">
        <v>17</v>
      </c>
      <c r="C10" s="6">
        <v>60825.8</v>
      </c>
      <c r="D10" s="6"/>
      <c r="E10" s="6"/>
      <c r="F10" s="13">
        <v>0</v>
      </c>
      <c r="G10" s="6">
        <v>0</v>
      </c>
      <c r="H10" s="6">
        <f>SUM(F10-G10)</f>
        <v>0</v>
      </c>
      <c r="I10" s="6" t="s">
        <v>4</v>
      </c>
      <c r="J10" s="6" t="s">
        <v>4</v>
      </c>
      <c r="K10" s="6" t="s">
        <v>4</v>
      </c>
      <c r="N10" s="3"/>
    </row>
    <row r="11" spans="1:12" s="2" customFormat="1" ht="18.75">
      <c r="A11" s="16"/>
      <c r="B11" s="7" t="s">
        <v>11</v>
      </c>
      <c r="C11" s="5">
        <f>C7+C9</f>
        <v>3129640.11</v>
      </c>
      <c r="D11" s="5"/>
      <c r="E11" s="5"/>
      <c r="F11" s="5">
        <f>F7+F9</f>
        <v>3068814.31</v>
      </c>
      <c r="G11" s="5">
        <f>G7+G9</f>
        <v>0</v>
      </c>
      <c r="H11" s="5">
        <f>H7+H9</f>
        <v>3068814.31</v>
      </c>
      <c r="I11" s="5"/>
      <c r="J11" s="5"/>
      <c r="K11" s="5"/>
      <c r="L11" s="20"/>
    </row>
    <row r="12" spans="1:11" s="2" customFormat="1" ht="75">
      <c r="A12" s="16">
        <v>3</v>
      </c>
      <c r="B12" s="8" t="s">
        <v>15</v>
      </c>
      <c r="C12" s="5">
        <f aca="true" t="shared" si="1" ref="C12:H12">C13</f>
        <v>147330.16</v>
      </c>
      <c r="D12" s="5"/>
      <c r="E12" s="5"/>
      <c r="F12" s="5">
        <f t="shared" si="1"/>
        <v>0</v>
      </c>
      <c r="G12" s="5">
        <f>G13</f>
        <v>0</v>
      </c>
      <c r="H12" s="5">
        <f t="shared" si="1"/>
        <v>0</v>
      </c>
      <c r="I12" s="5"/>
      <c r="J12" s="5"/>
      <c r="K12" s="5"/>
    </row>
    <row r="13" spans="1:11" s="2" customFormat="1" ht="37.5">
      <c r="A13" s="16"/>
      <c r="B13" s="14" t="s">
        <v>16</v>
      </c>
      <c r="C13" s="6">
        <v>147330.16</v>
      </c>
      <c r="D13" s="6"/>
      <c r="E13" s="6"/>
      <c r="F13" s="13"/>
      <c r="G13" s="6">
        <v>0</v>
      </c>
      <c r="H13" s="6">
        <f>SUM(F13-G13)</f>
        <v>0</v>
      </c>
      <c r="I13" s="6" t="s">
        <v>4</v>
      </c>
      <c r="J13" s="6" t="s">
        <v>4</v>
      </c>
      <c r="K13" s="6" t="s">
        <v>4</v>
      </c>
    </row>
    <row r="14" spans="1:11" s="2" customFormat="1" ht="18.75">
      <c r="A14" s="16"/>
      <c r="B14" s="7" t="s">
        <v>14</v>
      </c>
      <c r="C14" s="5">
        <f aca="true" t="shared" si="2" ref="C14:H14">C12</f>
        <v>147330.16</v>
      </c>
      <c r="D14" s="5"/>
      <c r="E14" s="5"/>
      <c r="F14" s="5">
        <f>F12</f>
        <v>0</v>
      </c>
      <c r="G14" s="5">
        <f t="shared" si="2"/>
        <v>0</v>
      </c>
      <c r="H14" s="5">
        <f t="shared" si="2"/>
        <v>0</v>
      </c>
      <c r="I14" s="5"/>
      <c r="J14" s="5"/>
      <c r="K14" s="5"/>
    </row>
    <row r="15" spans="1:11" s="2" customFormat="1" ht="117" customHeight="1">
      <c r="A15" s="19">
        <v>4</v>
      </c>
      <c r="B15" s="8" t="s">
        <v>22</v>
      </c>
      <c r="C15" s="5">
        <f>C16</f>
        <v>48992.02</v>
      </c>
      <c r="D15" s="5"/>
      <c r="E15" s="5"/>
      <c r="F15" s="5">
        <f>F16</f>
        <v>48992.02</v>
      </c>
      <c r="G15" s="5">
        <f>G16</f>
        <v>0</v>
      </c>
      <c r="H15" s="5">
        <f>H16</f>
        <v>48992.02</v>
      </c>
      <c r="I15" s="5"/>
      <c r="J15" s="5"/>
      <c r="K15" s="5"/>
    </row>
    <row r="16" spans="1:11" s="2" customFormat="1" ht="37.5">
      <c r="A16" s="19"/>
      <c r="B16" s="9" t="s">
        <v>27</v>
      </c>
      <c r="C16" s="6">
        <v>48992.02</v>
      </c>
      <c r="D16" s="13"/>
      <c r="E16" s="6"/>
      <c r="F16" s="6">
        <v>48992.02</v>
      </c>
      <c r="G16" s="6">
        <v>0</v>
      </c>
      <c r="H16" s="6">
        <f>SUM(F16-G16)</f>
        <v>48992.02</v>
      </c>
      <c r="I16" s="6" t="s">
        <v>4</v>
      </c>
      <c r="J16" s="6" t="s">
        <v>4</v>
      </c>
      <c r="K16" s="6" t="s">
        <v>4</v>
      </c>
    </row>
    <row r="17" spans="1:65" s="2" customFormat="1" ht="75">
      <c r="A17" s="16">
        <v>5</v>
      </c>
      <c r="B17" s="8" t="s">
        <v>15</v>
      </c>
      <c r="C17" s="5">
        <f>C18</f>
        <v>149008.21</v>
      </c>
      <c r="D17" s="5"/>
      <c r="E17" s="5"/>
      <c r="F17" s="5">
        <f>F18</f>
        <v>0</v>
      </c>
      <c r="G17" s="5">
        <f>G18</f>
        <v>0</v>
      </c>
      <c r="H17" s="5">
        <f>H18</f>
        <v>0</v>
      </c>
      <c r="I17" s="5"/>
      <c r="J17" s="5"/>
      <c r="K17" s="5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</row>
    <row r="18" spans="1:65" s="2" customFormat="1" ht="37.5">
      <c r="A18" s="16"/>
      <c r="B18" s="9" t="s">
        <v>16</v>
      </c>
      <c r="C18" s="6">
        <v>149008.21</v>
      </c>
      <c r="D18" s="13"/>
      <c r="E18" s="6"/>
      <c r="F18" s="6">
        <v>0</v>
      </c>
      <c r="G18" s="6">
        <v>0</v>
      </c>
      <c r="H18" s="6">
        <f>SUM(F18-G18)</f>
        <v>0</v>
      </c>
      <c r="I18" s="6" t="s">
        <v>4</v>
      </c>
      <c r="J18" s="6" t="s">
        <v>4</v>
      </c>
      <c r="K18" s="6" t="s">
        <v>4</v>
      </c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</row>
    <row r="19" spans="1:65" s="2" customFormat="1" ht="37.5">
      <c r="A19" s="16">
        <v>6</v>
      </c>
      <c r="B19" s="8" t="s">
        <v>20</v>
      </c>
      <c r="C19" s="5">
        <f aca="true" t="shared" si="3" ref="C19:H19">C20</f>
        <v>17.66</v>
      </c>
      <c r="D19" s="5"/>
      <c r="E19" s="5"/>
      <c r="F19" s="5">
        <f t="shared" si="3"/>
        <v>17.66</v>
      </c>
      <c r="G19" s="5">
        <f t="shared" si="3"/>
        <v>0</v>
      </c>
      <c r="H19" s="5">
        <f t="shared" si="3"/>
        <v>17.66</v>
      </c>
      <c r="I19" s="5"/>
      <c r="J19" s="5"/>
      <c r="K19" s="5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</row>
    <row r="20" spans="1:65" s="2" customFormat="1" ht="37.5">
      <c r="A20" s="16"/>
      <c r="B20" s="9" t="s">
        <v>21</v>
      </c>
      <c r="C20" s="6">
        <v>17.66</v>
      </c>
      <c r="D20" s="6"/>
      <c r="E20" s="6"/>
      <c r="F20" s="6">
        <v>17.66</v>
      </c>
      <c r="G20" s="6">
        <v>0</v>
      </c>
      <c r="H20" s="6">
        <f>SUM(F20-G20)</f>
        <v>17.66</v>
      </c>
      <c r="I20" s="6" t="s">
        <v>4</v>
      </c>
      <c r="J20" s="6" t="s">
        <v>4</v>
      </c>
      <c r="K20" s="6" t="s">
        <v>4</v>
      </c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</row>
    <row r="21" spans="1:65" s="2" customFormat="1" ht="18.75">
      <c r="A21" s="16"/>
      <c r="B21" s="7" t="s">
        <v>19</v>
      </c>
      <c r="C21" s="5">
        <f>C15+C17+C19</f>
        <v>198017.88999999998</v>
      </c>
      <c r="D21" s="5"/>
      <c r="E21" s="5"/>
      <c r="F21" s="5">
        <f aca="true" t="shared" si="4" ref="F21:K21">F15+F17+F19</f>
        <v>49009.68</v>
      </c>
      <c r="G21" s="5">
        <f t="shared" si="4"/>
        <v>0</v>
      </c>
      <c r="H21" s="5">
        <f t="shared" si="4"/>
        <v>49009.68</v>
      </c>
      <c r="I21" s="5">
        <f t="shared" si="4"/>
        <v>0</v>
      </c>
      <c r="J21" s="5">
        <f t="shared" si="4"/>
        <v>0</v>
      </c>
      <c r="K21" s="5">
        <f t="shared" si="4"/>
        <v>0</v>
      </c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</row>
    <row r="22" spans="1:65" s="2" customFormat="1" ht="37.5">
      <c r="A22" s="21">
        <v>7</v>
      </c>
      <c r="B22" s="8" t="s">
        <v>28</v>
      </c>
      <c r="C22" s="5"/>
      <c r="D22" s="5">
        <f>D23+D24+D25+D26+D27+D28+D29+D30+D31+D32+D33+D34+D35</f>
        <v>328950</v>
      </c>
      <c r="E22" s="5">
        <f>E23+E24+E25+E26+E27+E28+E29+E30+E31+E32+E33+E34+E35</f>
        <v>328950</v>
      </c>
      <c r="F22" s="5">
        <f>F23+F24+I25+F26+F27+F28+F29+F30+F31+F32+F33+F34+F35</f>
        <v>317700</v>
      </c>
      <c r="G22" s="5">
        <f>G23+G24+G25+G26+G27+G28+G29+G30+G31+G32+G33+G34+G35</f>
        <v>165500</v>
      </c>
      <c r="H22" s="5">
        <f>H23+H24+H25+H26+H27+H28+H29+H30+H31+H32+H33+H34+H35</f>
        <v>152200</v>
      </c>
      <c r="I22" s="5">
        <f>I23+I24+I25+I26+I27+I28+I29</f>
        <v>480700</v>
      </c>
      <c r="J22" s="5">
        <f>J23+J24+J25+J26+J27+J28+J29</f>
        <v>146800</v>
      </c>
      <c r="K22" s="5">
        <f>K23+K24+K25+K26+K27+K28+K29</f>
        <v>18700</v>
      </c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</row>
    <row r="23" spans="1:65" s="2" customFormat="1" ht="37.5">
      <c r="A23" s="21"/>
      <c r="B23" s="22" t="s">
        <v>30</v>
      </c>
      <c r="C23" s="6" t="s">
        <v>29</v>
      </c>
      <c r="D23" s="6">
        <v>48000</v>
      </c>
      <c r="E23" s="6">
        <v>48000</v>
      </c>
      <c r="F23" s="6">
        <v>48000</v>
      </c>
      <c r="G23" s="6">
        <v>48000</v>
      </c>
      <c r="H23" s="6">
        <f aca="true" t="shared" si="5" ref="H23:H28">SUM(F23-G23)</f>
        <v>0</v>
      </c>
      <c r="I23" s="6">
        <v>48000</v>
      </c>
      <c r="J23" s="6">
        <v>48000</v>
      </c>
      <c r="K23" s="6">
        <f aca="true" t="shared" si="6" ref="K23:K29">G23-J23</f>
        <v>0</v>
      </c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</row>
    <row r="24" spans="1:65" s="2" customFormat="1" ht="56.25">
      <c r="A24" s="21"/>
      <c r="B24" s="22" t="s">
        <v>31</v>
      </c>
      <c r="C24" s="6" t="s">
        <v>29</v>
      </c>
      <c r="D24" s="6">
        <v>40000</v>
      </c>
      <c r="E24" s="6">
        <v>40000</v>
      </c>
      <c r="F24" s="6">
        <v>40000</v>
      </c>
      <c r="G24" s="6">
        <v>40000</v>
      </c>
      <c r="H24" s="6">
        <f t="shared" si="5"/>
        <v>0</v>
      </c>
      <c r="I24" s="6">
        <v>40000</v>
      </c>
      <c r="J24" s="6">
        <v>40000</v>
      </c>
      <c r="K24" s="6">
        <f t="shared" si="6"/>
        <v>0</v>
      </c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</row>
    <row r="25" spans="1:65" s="2" customFormat="1" ht="18.75">
      <c r="A25" s="21"/>
      <c r="B25" s="22" t="s">
        <v>32</v>
      </c>
      <c r="C25" s="6" t="s">
        <v>29</v>
      </c>
      <c r="D25" s="6">
        <f>10200+5000</f>
        <v>15200</v>
      </c>
      <c r="E25" s="6">
        <f>10200+5000</f>
        <v>15200</v>
      </c>
      <c r="F25" s="6">
        <f>10200+5000</f>
        <v>15200</v>
      </c>
      <c r="G25" s="6">
        <v>0</v>
      </c>
      <c r="H25" s="6">
        <f>SUM(I25-G25)</f>
        <v>15200</v>
      </c>
      <c r="I25" s="6">
        <f>10200+5000</f>
        <v>15200</v>
      </c>
      <c r="J25" s="6">
        <v>0</v>
      </c>
      <c r="K25" s="6">
        <f t="shared" si="6"/>
        <v>0</v>
      </c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</row>
    <row r="26" spans="1:65" s="2" customFormat="1" ht="56.25">
      <c r="A26" s="21"/>
      <c r="B26" s="22" t="s">
        <v>33</v>
      </c>
      <c r="C26" s="6" t="s">
        <v>29</v>
      </c>
      <c r="D26" s="6">
        <v>49950</v>
      </c>
      <c r="E26" s="6">
        <v>49950</v>
      </c>
      <c r="F26" s="6">
        <v>38700</v>
      </c>
      <c r="G26" s="6">
        <v>18700</v>
      </c>
      <c r="H26" s="6">
        <f t="shared" si="5"/>
        <v>20000</v>
      </c>
      <c r="I26" s="6">
        <v>318700</v>
      </c>
      <c r="J26" s="6">
        <v>0</v>
      </c>
      <c r="K26" s="6">
        <f t="shared" si="6"/>
        <v>18700</v>
      </c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</row>
    <row r="27" spans="1:65" s="2" customFormat="1" ht="56.25">
      <c r="A27" s="21"/>
      <c r="B27" s="23" t="s">
        <v>34</v>
      </c>
      <c r="C27" s="6" t="s">
        <v>29</v>
      </c>
      <c r="D27" s="13">
        <v>12900</v>
      </c>
      <c r="E27" s="6">
        <v>12900</v>
      </c>
      <c r="F27" s="6">
        <v>12900</v>
      </c>
      <c r="G27" s="6">
        <v>12900</v>
      </c>
      <c r="H27" s="6">
        <f t="shared" si="5"/>
        <v>0</v>
      </c>
      <c r="I27" s="13">
        <v>12900</v>
      </c>
      <c r="J27" s="6">
        <v>12900</v>
      </c>
      <c r="K27" s="6">
        <f t="shared" si="6"/>
        <v>0</v>
      </c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</row>
    <row r="28" spans="1:65" s="2" customFormat="1" ht="26.25" customHeight="1">
      <c r="A28" s="21"/>
      <c r="B28" s="23" t="s">
        <v>35</v>
      </c>
      <c r="C28" s="6" t="s">
        <v>29</v>
      </c>
      <c r="D28" s="13">
        <v>25900</v>
      </c>
      <c r="E28" s="6">
        <v>25900</v>
      </c>
      <c r="F28" s="6">
        <v>25900</v>
      </c>
      <c r="G28" s="6">
        <v>25900</v>
      </c>
      <c r="H28" s="6">
        <f t="shared" si="5"/>
        <v>0</v>
      </c>
      <c r="I28" s="13">
        <v>25900</v>
      </c>
      <c r="J28" s="6">
        <v>25900</v>
      </c>
      <c r="K28" s="6">
        <f t="shared" si="6"/>
        <v>0</v>
      </c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</row>
    <row r="29" spans="1:65" s="2" customFormat="1" ht="56.25">
      <c r="A29" s="21"/>
      <c r="B29" s="23" t="s">
        <v>36</v>
      </c>
      <c r="C29" s="6" t="s">
        <v>29</v>
      </c>
      <c r="D29" s="13">
        <v>20000</v>
      </c>
      <c r="E29" s="6">
        <v>20000</v>
      </c>
      <c r="F29" s="6">
        <v>20000</v>
      </c>
      <c r="G29" s="6">
        <v>20000</v>
      </c>
      <c r="H29" s="6">
        <f aca="true" t="shared" si="7" ref="H29:H35">SUM(F29-G29)</f>
        <v>0</v>
      </c>
      <c r="I29" s="13">
        <v>20000</v>
      </c>
      <c r="J29" s="6">
        <v>20000</v>
      </c>
      <c r="K29" s="6">
        <f t="shared" si="6"/>
        <v>0</v>
      </c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</row>
    <row r="30" spans="1:65" s="2" customFormat="1" ht="37.5">
      <c r="A30" s="21"/>
      <c r="B30" s="14" t="s">
        <v>37</v>
      </c>
      <c r="C30" s="6" t="s">
        <v>29</v>
      </c>
      <c r="D30" s="6">
        <v>15000</v>
      </c>
      <c r="E30" s="6">
        <v>15000</v>
      </c>
      <c r="F30" s="6">
        <v>15000</v>
      </c>
      <c r="G30" s="6">
        <v>0</v>
      </c>
      <c r="H30" s="6">
        <f t="shared" si="7"/>
        <v>15000</v>
      </c>
      <c r="I30" s="6" t="s">
        <v>4</v>
      </c>
      <c r="J30" s="6" t="s">
        <v>4</v>
      </c>
      <c r="K30" s="6" t="s">
        <v>4</v>
      </c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</row>
    <row r="31" spans="1:65" s="2" customFormat="1" ht="18.75">
      <c r="A31" s="21"/>
      <c r="B31" s="23" t="s">
        <v>38</v>
      </c>
      <c r="C31" s="6" t="s">
        <v>29</v>
      </c>
      <c r="D31" s="6">
        <v>28200</v>
      </c>
      <c r="E31" s="6">
        <v>28200</v>
      </c>
      <c r="F31" s="6">
        <v>28200</v>
      </c>
      <c r="G31" s="6">
        <v>0</v>
      </c>
      <c r="H31" s="6">
        <f t="shared" si="7"/>
        <v>28200</v>
      </c>
      <c r="I31" s="6" t="s">
        <v>4</v>
      </c>
      <c r="J31" s="6" t="s">
        <v>4</v>
      </c>
      <c r="K31" s="6" t="s">
        <v>4</v>
      </c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</row>
    <row r="32" spans="1:65" s="2" customFormat="1" ht="20.25" customHeight="1">
      <c r="A32" s="21"/>
      <c r="B32" s="23" t="s">
        <v>39</v>
      </c>
      <c r="C32" s="6" t="s">
        <v>29</v>
      </c>
      <c r="D32" s="6">
        <v>7500</v>
      </c>
      <c r="E32" s="6">
        <v>7500</v>
      </c>
      <c r="F32" s="6">
        <v>7500</v>
      </c>
      <c r="G32" s="6">
        <v>0</v>
      </c>
      <c r="H32" s="6">
        <f t="shared" si="7"/>
        <v>7500</v>
      </c>
      <c r="I32" s="6" t="s">
        <v>4</v>
      </c>
      <c r="J32" s="6" t="s">
        <v>4</v>
      </c>
      <c r="K32" s="6" t="s">
        <v>4</v>
      </c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</row>
    <row r="33" spans="1:65" s="2" customFormat="1" ht="18.75">
      <c r="A33" s="21"/>
      <c r="B33" s="23" t="s">
        <v>40</v>
      </c>
      <c r="C33" s="6" t="s">
        <v>29</v>
      </c>
      <c r="D33" s="6">
        <v>12400</v>
      </c>
      <c r="E33" s="6">
        <v>12400</v>
      </c>
      <c r="F33" s="6">
        <v>12400</v>
      </c>
      <c r="G33" s="6">
        <v>0</v>
      </c>
      <c r="H33" s="6">
        <f t="shared" si="7"/>
        <v>12400</v>
      </c>
      <c r="I33" s="6" t="s">
        <v>4</v>
      </c>
      <c r="J33" s="6" t="s">
        <v>4</v>
      </c>
      <c r="K33" s="6" t="s">
        <v>4</v>
      </c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</row>
    <row r="34" spans="1:65" s="2" customFormat="1" ht="75">
      <c r="A34" s="21"/>
      <c r="B34" s="23" t="s">
        <v>41</v>
      </c>
      <c r="C34" s="6" t="s">
        <v>29</v>
      </c>
      <c r="D34" s="6">
        <f>44000+6000</f>
        <v>50000</v>
      </c>
      <c r="E34" s="6">
        <f>44000+6000</f>
        <v>50000</v>
      </c>
      <c r="F34" s="6">
        <f>44000+6000</f>
        <v>50000</v>
      </c>
      <c r="G34" s="6">
        <v>0</v>
      </c>
      <c r="H34" s="6">
        <f t="shared" si="7"/>
        <v>50000</v>
      </c>
      <c r="I34" s="6" t="s">
        <v>4</v>
      </c>
      <c r="J34" s="6" t="s">
        <v>4</v>
      </c>
      <c r="K34" s="6" t="s">
        <v>4</v>
      </c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</row>
    <row r="35" spans="1:65" s="2" customFormat="1" ht="37.5">
      <c r="A35" s="21"/>
      <c r="B35" s="23" t="s">
        <v>42</v>
      </c>
      <c r="C35" s="6" t="s">
        <v>29</v>
      </c>
      <c r="D35" s="6">
        <v>3900</v>
      </c>
      <c r="E35" s="6">
        <v>3900</v>
      </c>
      <c r="F35" s="6">
        <v>3900</v>
      </c>
      <c r="G35" s="6">
        <v>0</v>
      </c>
      <c r="H35" s="6">
        <f t="shared" si="7"/>
        <v>3900</v>
      </c>
      <c r="I35" s="6" t="s">
        <v>4</v>
      </c>
      <c r="J35" s="6" t="s">
        <v>4</v>
      </c>
      <c r="K35" s="6" t="s">
        <v>4</v>
      </c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</row>
    <row r="36" spans="1:65" s="2" customFormat="1" ht="56.25">
      <c r="A36" s="24">
        <v>8</v>
      </c>
      <c r="B36" s="8" t="s">
        <v>48</v>
      </c>
      <c r="C36" s="5"/>
      <c r="D36" s="5">
        <f aca="true" t="shared" si="8" ref="D36:K36">D37+D39+D38+D40+D41</f>
        <v>1200000</v>
      </c>
      <c r="E36" s="5">
        <f t="shared" si="8"/>
        <v>1200000</v>
      </c>
      <c r="F36" s="5">
        <f t="shared" si="8"/>
        <v>1200000</v>
      </c>
      <c r="G36" s="5">
        <f t="shared" si="8"/>
        <v>30000</v>
      </c>
      <c r="H36" s="5">
        <f t="shared" si="8"/>
        <v>1170000</v>
      </c>
      <c r="I36" s="5">
        <f t="shared" si="8"/>
        <v>1200000</v>
      </c>
      <c r="J36" s="5">
        <f t="shared" si="8"/>
        <v>30000</v>
      </c>
      <c r="K36" s="5">
        <f t="shared" si="8"/>
        <v>0</v>
      </c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</row>
    <row r="37" spans="1:65" s="2" customFormat="1" ht="37.5">
      <c r="A37" s="24"/>
      <c r="B37" s="9" t="s">
        <v>46</v>
      </c>
      <c r="C37" s="6" t="s">
        <v>29</v>
      </c>
      <c r="D37" s="6">
        <v>100000</v>
      </c>
      <c r="E37" s="6">
        <v>100000</v>
      </c>
      <c r="F37" s="6">
        <v>100000</v>
      </c>
      <c r="G37" s="6">
        <v>0</v>
      </c>
      <c r="H37" s="6">
        <f>SUM(F37-G37)</f>
        <v>100000</v>
      </c>
      <c r="I37" s="6">
        <v>100000</v>
      </c>
      <c r="J37" s="6">
        <v>0</v>
      </c>
      <c r="K37" s="6">
        <f>G37-J37</f>
        <v>0</v>
      </c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</row>
    <row r="38" spans="1:65" s="2" customFormat="1" ht="75">
      <c r="A38" s="24"/>
      <c r="B38" s="9" t="s">
        <v>49</v>
      </c>
      <c r="C38" s="6" t="s">
        <v>29</v>
      </c>
      <c r="D38" s="6">
        <v>100000</v>
      </c>
      <c r="E38" s="6">
        <v>100000</v>
      </c>
      <c r="F38" s="6">
        <v>100000</v>
      </c>
      <c r="G38" s="6">
        <v>30000</v>
      </c>
      <c r="H38" s="6">
        <f>SUM(F38-G38)</f>
        <v>70000</v>
      </c>
      <c r="I38" s="6">
        <v>100000</v>
      </c>
      <c r="J38" s="6">
        <v>30000</v>
      </c>
      <c r="K38" s="6">
        <f>G38-J38</f>
        <v>0</v>
      </c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</row>
    <row r="39" spans="1:65" s="2" customFormat="1" ht="56.25">
      <c r="A39" s="24"/>
      <c r="B39" s="9" t="s">
        <v>44</v>
      </c>
      <c r="C39" s="6" t="s">
        <v>29</v>
      </c>
      <c r="D39" s="6">
        <v>600000</v>
      </c>
      <c r="E39" s="6">
        <v>600000</v>
      </c>
      <c r="F39" s="6">
        <v>600000</v>
      </c>
      <c r="G39" s="6">
        <v>0</v>
      </c>
      <c r="H39" s="6">
        <f>SUM(F39-G39)</f>
        <v>600000</v>
      </c>
      <c r="I39" s="6">
        <v>600000</v>
      </c>
      <c r="J39" s="6">
        <v>0</v>
      </c>
      <c r="K39" s="6">
        <f>G39-J39</f>
        <v>0</v>
      </c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</row>
    <row r="40" spans="1:65" s="2" customFormat="1" ht="37.5">
      <c r="A40" s="24"/>
      <c r="B40" s="9" t="s">
        <v>47</v>
      </c>
      <c r="C40" s="6" t="s">
        <v>29</v>
      </c>
      <c r="D40" s="6">
        <v>200000</v>
      </c>
      <c r="E40" s="6">
        <v>200000</v>
      </c>
      <c r="F40" s="6">
        <v>200000</v>
      </c>
      <c r="G40" s="6">
        <v>0</v>
      </c>
      <c r="H40" s="6">
        <f>SUM(F40-G40)</f>
        <v>200000</v>
      </c>
      <c r="I40" s="6">
        <v>200000</v>
      </c>
      <c r="J40" s="6">
        <v>0</v>
      </c>
      <c r="K40" s="6">
        <f>G40-J40</f>
        <v>0</v>
      </c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</row>
    <row r="41" spans="1:65" s="2" customFormat="1" ht="18.75">
      <c r="A41" s="24"/>
      <c r="B41" s="9" t="s">
        <v>45</v>
      </c>
      <c r="C41" s="6" t="s">
        <v>29</v>
      </c>
      <c r="D41" s="6">
        <v>200000</v>
      </c>
      <c r="E41" s="6">
        <v>200000</v>
      </c>
      <c r="F41" s="6">
        <v>200000</v>
      </c>
      <c r="G41" s="6">
        <v>0</v>
      </c>
      <c r="H41" s="6">
        <f>SUM(F41-G41)</f>
        <v>200000</v>
      </c>
      <c r="I41" s="6">
        <v>200000</v>
      </c>
      <c r="J41" s="6">
        <v>0</v>
      </c>
      <c r="K41" s="6">
        <f>G41-J41</f>
        <v>0</v>
      </c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</row>
    <row r="42" spans="1:65" s="2" customFormat="1" ht="18.75">
      <c r="A42" s="21"/>
      <c r="B42" s="7" t="s">
        <v>43</v>
      </c>
      <c r="C42" s="5">
        <f>C22</f>
        <v>0</v>
      </c>
      <c r="D42" s="5">
        <f>D22+D36</f>
        <v>1528950</v>
      </c>
      <c r="E42" s="5">
        <f aca="true" t="shared" si="9" ref="E42:K42">E22+E36</f>
        <v>1528950</v>
      </c>
      <c r="F42" s="5">
        <f t="shared" si="9"/>
        <v>1517700</v>
      </c>
      <c r="G42" s="5">
        <f t="shared" si="9"/>
        <v>195500</v>
      </c>
      <c r="H42" s="5">
        <f t="shared" si="9"/>
        <v>1322200</v>
      </c>
      <c r="I42" s="5">
        <f t="shared" si="9"/>
        <v>1680700</v>
      </c>
      <c r="J42" s="5">
        <f t="shared" si="9"/>
        <v>176800</v>
      </c>
      <c r="K42" s="5">
        <f t="shared" si="9"/>
        <v>18700</v>
      </c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</row>
    <row r="43" spans="1:65" s="2" customFormat="1" ht="18.75">
      <c r="A43" s="16"/>
      <c r="B43" s="7" t="s">
        <v>2</v>
      </c>
      <c r="C43" s="5">
        <f aca="true" t="shared" si="10" ref="C43:K43">C11+C14+C21+C42</f>
        <v>3474988.16</v>
      </c>
      <c r="D43" s="5">
        <f t="shared" si="10"/>
        <v>1528950</v>
      </c>
      <c r="E43" s="5">
        <f t="shared" si="10"/>
        <v>1528950</v>
      </c>
      <c r="F43" s="5">
        <f t="shared" si="10"/>
        <v>4635523.99</v>
      </c>
      <c r="G43" s="5">
        <f t="shared" si="10"/>
        <v>195500</v>
      </c>
      <c r="H43" s="5">
        <f t="shared" si="10"/>
        <v>4440023.99</v>
      </c>
      <c r="I43" s="5">
        <f t="shared" si="10"/>
        <v>1680700</v>
      </c>
      <c r="J43" s="5">
        <f t="shared" si="10"/>
        <v>176800</v>
      </c>
      <c r="K43" s="5">
        <f t="shared" si="10"/>
        <v>18700</v>
      </c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</row>
    <row r="44" spans="1:11" ht="18.75">
      <c r="A44" s="10"/>
      <c r="B44" s="11"/>
      <c r="C44" s="12"/>
      <c r="D44" s="12"/>
      <c r="E44" s="12"/>
      <c r="F44" s="12"/>
      <c r="G44" s="12"/>
      <c r="H44" s="12"/>
      <c r="I44" s="12"/>
      <c r="J44" s="12"/>
      <c r="K44" s="12"/>
    </row>
  </sheetData>
  <sheetProtection/>
  <autoFilter ref="A5:K43"/>
  <mergeCells count="9">
    <mergeCell ref="A2:K2"/>
    <mergeCell ref="A4:A5"/>
    <mergeCell ref="B4:B5"/>
    <mergeCell ref="C4:C5"/>
    <mergeCell ref="D4:D5"/>
    <mergeCell ref="E4:E5"/>
    <mergeCell ref="F4:H4"/>
    <mergeCell ref="I4:K4"/>
    <mergeCell ref="H1:K1"/>
  </mergeCells>
  <printOptions/>
  <pageMargins left="0.2362204724409449" right="0.2362204724409449" top="0.6692913385826772" bottom="0.5511811023622047" header="0.6692913385826772" footer="0.35433070866141736"/>
  <pageSetup fitToHeight="0" fitToWidth="1" horizontalDpi="600" verticalDpi="600" orientation="landscape" paperSize="9" scale="56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brushkova</dc:creator>
  <cp:keywords/>
  <dc:description/>
  <cp:lastModifiedBy>Святчик</cp:lastModifiedBy>
  <cp:lastPrinted>2022-02-28T06:07:38Z</cp:lastPrinted>
  <dcterms:created xsi:type="dcterms:W3CDTF">2013-10-15T04:24:57Z</dcterms:created>
  <dcterms:modified xsi:type="dcterms:W3CDTF">2022-06-21T11:45:02Z</dcterms:modified>
  <cp:category/>
  <cp:version/>
  <cp:contentType/>
  <cp:contentStatus/>
</cp:coreProperties>
</file>