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921" lockStructure="1"/>
  <bookViews>
    <workbookView xWindow="0" yWindow="45" windowWidth="11340" windowHeight="3990" firstSheet="2" activeTab="2"/>
  </bookViews>
  <sheets>
    <sheet name="Лист1" sheetId="1" state="hidden" r:id="rId1"/>
    <sheet name="Лист2" sheetId="2" state="hidden" r:id="rId2"/>
    <sheet name="Вечерняя школа" sheetId="4" r:id="rId3"/>
  </sheets>
  <definedNames>
    <definedName name="_xlnm.Print_Titles" localSheetId="2">'Вечерняя школа'!$5:$7</definedName>
    <definedName name="_xlnm.Print_Titles" localSheetId="1">Лист2!$1:$6</definedName>
    <definedName name="_xlnm.Print_Area" localSheetId="2">'Вечерняя школа'!$A$1:$V$33</definedName>
    <definedName name="_xlnm.Print_Area" localSheetId="1">Лист2!$A$1:$T$40</definedName>
  </definedNames>
  <calcPr calcId="145621"/>
</workbook>
</file>

<file path=xl/calcChain.xml><?xml version="1.0" encoding="utf-8"?>
<calcChain xmlns="http://schemas.openxmlformats.org/spreadsheetml/2006/main">
  <c r="T8" i="4" l="1"/>
  <c r="E8" i="4"/>
  <c r="T27" i="4" l="1"/>
  <c r="T29" i="4"/>
  <c r="F30" i="4"/>
  <c r="E30" i="4"/>
  <c r="F29" i="4"/>
  <c r="U29" i="4" s="1"/>
  <c r="I29" i="4"/>
  <c r="T30" i="4"/>
  <c r="U31" i="4"/>
  <c r="T31" i="4"/>
  <c r="U30" i="4"/>
  <c r="S30" i="4"/>
  <c r="R27" i="4"/>
  <c r="Q27" i="4"/>
  <c r="L27" i="4"/>
  <c r="M27" i="4"/>
  <c r="N27" i="4"/>
  <c r="O27" i="4"/>
  <c r="P27" i="4"/>
  <c r="K27" i="4"/>
  <c r="R29" i="4"/>
  <c r="Q29" i="4"/>
  <c r="S27" i="4"/>
  <c r="D29" i="4"/>
  <c r="S29" i="4"/>
  <c r="L31" i="4"/>
  <c r="K31" i="4"/>
  <c r="U26" i="4"/>
  <c r="T26" i="4"/>
  <c r="D24" i="4"/>
  <c r="H17" i="4"/>
  <c r="G17" i="4"/>
  <c r="U8" i="4"/>
  <c r="G30" i="4"/>
  <c r="G29" i="4"/>
  <c r="H30" i="4"/>
  <c r="E27" i="4"/>
  <c r="D15" i="4" l="1"/>
  <c r="U19" i="4"/>
  <c r="T19" i="4"/>
  <c r="F8" i="4" l="1"/>
  <c r="V9" i="4" l="1"/>
  <c r="V8" i="4" s="1"/>
  <c r="T10" i="4"/>
  <c r="U10" i="4"/>
  <c r="N35" i="4"/>
  <c r="N36" i="4"/>
  <c r="M35" i="4"/>
  <c r="M36" i="4"/>
  <c r="H35" i="4"/>
  <c r="G35" i="4"/>
  <c r="T32" i="4"/>
  <c r="S32" i="4"/>
  <c r="P30" i="4"/>
  <c r="O30" i="4"/>
  <c r="N30" i="4"/>
  <c r="M30" i="4"/>
  <c r="L30" i="4"/>
  <c r="K30" i="4"/>
  <c r="J30" i="4"/>
  <c r="I30" i="4"/>
  <c r="D30" i="4"/>
  <c r="P29" i="4"/>
  <c r="O29" i="4"/>
  <c r="N29" i="4"/>
  <c r="M29" i="4"/>
  <c r="L29" i="4"/>
  <c r="K29" i="4"/>
  <c r="J29" i="4"/>
  <c r="J27" i="4" s="1"/>
  <c r="H29" i="4"/>
  <c r="H27" i="4" s="1"/>
  <c r="H36" i="4" s="1"/>
  <c r="E29" i="4"/>
  <c r="U25" i="4"/>
  <c r="T25" i="4"/>
  <c r="S25" i="4"/>
  <c r="U24" i="4"/>
  <c r="T24" i="4"/>
  <c r="S24" i="4"/>
  <c r="U23" i="4"/>
  <c r="T23" i="4"/>
  <c r="S23" i="4"/>
  <c r="P22" i="4"/>
  <c r="O22" i="4"/>
  <c r="N22" i="4"/>
  <c r="M22" i="4"/>
  <c r="L22" i="4"/>
  <c r="L35" i="4" s="1"/>
  <c r="K22" i="4"/>
  <c r="K35" i="4" s="1"/>
  <c r="J22" i="4"/>
  <c r="I22" i="4"/>
  <c r="H22" i="4"/>
  <c r="G22" i="4"/>
  <c r="F22" i="4"/>
  <c r="E22" i="4"/>
  <c r="D22" i="4"/>
  <c r="S22" i="4" s="1"/>
  <c r="U21" i="4"/>
  <c r="T21" i="4"/>
  <c r="S21" i="4"/>
  <c r="U20" i="4"/>
  <c r="T20" i="4"/>
  <c r="S20" i="4"/>
  <c r="U18" i="4"/>
  <c r="T18" i="4"/>
  <c r="S18" i="4"/>
  <c r="P17" i="4"/>
  <c r="P35" i="4"/>
  <c r="P36" i="4" s="1"/>
  <c r="O17" i="4"/>
  <c r="O35" i="4" s="1"/>
  <c r="O36" i="4" s="1"/>
  <c r="N17" i="4"/>
  <c r="M17" i="4"/>
  <c r="L17" i="4"/>
  <c r="K17" i="4"/>
  <c r="J17" i="4"/>
  <c r="J35" i="4" s="1"/>
  <c r="I17" i="4"/>
  <c r="I35" i="4" s="1"/>
  <c r="F17" i="4"/>
  <c r="E17" i="4"/>
  <c r="T17" i="4" s="1"/>
  <c r="D17" i="4"/>
  <c r="S17" i="4" s="1"/>
  <c r="S16" i="4"/>
  <c r="U13" i="4"/>
  <c r="T13" i="4"/>
  <c r="U12" i="4"/>
  <c r="T12" i="4"/>
  <c r="S12" i="4"/>
  <c r="P11" i="4"/>
  <c r="O11" i="4"/>
  <c r="N11" i="4"/>
  <c r="M11" i="4"/>
  <c r="L11" i="4"/>
  <c r="K11" i="4"/>
  <c r="J11" i="4"/>
  <c r="I11" i="4"/>
  <c r="H11" i="4"/>
  <c r="U11" i="4" s="1"/>
  <c r="G11" i="4"/>
  <c r="F11" i="4"/>
  <c r="E11" i="4"/>
  <c r="D11" i="4"/>
  <c r="S11" i="4"/>
  <c r="U9" i="4"/>
  <c r="T9" i="4"/>
  <c r="S9" i="4"/>
  <c r="S8" i="4" s="1"/>
  <c r="P8" i="4"/>
  <c r="O8" i="4"/>
  <c r="N8" i="4"/>
  <c r="M8" i="4"/>
  <c r="L8" i="4"/>
  <c r="K8" i="4"/>
  <c r="J8" i="4"/>
  <c r="I8" i="4"/>
  <c r="H8" i="4"/>
  <c r="G8" i="4"/>
  <c r="F35" i="4"/>
  <c r="D8" i="4"/>
  <c r="J19" i="2"/>
  <c r="Q27" i="2"/>
  <c r="Q30" i="2"/>
  <c r="Q32" i="2"/>
  <c r="Q23" i="2"/>
  <c r="T20" i="2"/>
  <c r="Q20" i="2"/>
  <c r="Q18" i="2"/>
  <c r="T18" i="2" s="1"/>
  <c r="T17" i="2" s="1"/>
  <c r="Q16" i="2"/>
  <c r="T16" i="2" s="1"/>
  <c r="T15" i="2" s="1"/>
  <c r="Q13" i="2"/>
  <c r="Q10" i="2"/>
  <c r="Q8" i="2"/>
  <c r="R8" i="2"/>
  <c r="R10" i="2"/>
  <c r="R11" i="2"/>
  <c r="R12" i="2"/>
  <c r="R13" i="2"/>
  <c r="R14" i="2"/>
  <c r="R16" i="2"/>
  <c r="R18" i="2"/>
  <c r="R20" i="2"/>
  <c r="R21" i="2"/>
  <c r="R22" i="2"/>
  <c r="R23" i="2"/>
  <c r="R24" i="2"/>
  <c r="R26" i="2"/>
  <c r="R27" i="2"/>
  <c r="R29" i="2"/>
  <c r="R30" i="2"/>
  <c r="R32" i="2"/>
  <c r="R33" i="2"/>
  <c r="S8" i="2"/>
  <c r="S10" i="2"/>
  <c r="S11" i="2"/>
  <c r="S12" i="2"/>
  <c r="S13" i="2"/>
  <c r="T13" i="2"/>
  <c r="T9" i="2"/>
  <c r="T34" i="2" s="1"/>
  <c r="S14" i="2"/>
  <c r="S16" i="2"/>
  <c r="S18" i="2"/>
  <c r="S20" i="2"/>
  <c r="S21" i="2"/>
  <c r="S22" i="2"/>
  <c r="S23" i="2"/>
  <c r="T23" i="2"/>
  <c r="T19" i="2" s="1"/>
  <c r="S24" i="2"/>
  <c r="S26" i="2"/>
  <c r="S27" i="2"/>
  <c r="T27" i="2"/>
  <c r="T25" i="2" s="1"/>
  <c r="S29" i="2"/>
  <c r="S30" i="2"/>
  <c r="T30" i="2" s="1"/>
  <c r="T28" i="2" s="1"/>
  <c r="S32" i="2"/>
  <c r="T32" i="2" s="1"/>
  <c r="T31" i="2" s="1"/>
  <c r="S33" i="2"/>
  <c r="N37" i="2"/>
  <c r="N34" i="2" s="1"/>
  <c r="M37" i="2"/>
  <c r="M34" i="2" s="1"/>
  <c r="N31" i="2"/>
  <c r="N43" i="2" s="1"/>
  <c r="N44" i="2" s="1"/>
  <c r="M31" i="2"/>
  <c r="O40" i="2"/>
  <c r="P40" i="2"/>
  <c r="P34" i="2" s="1"/>
  <c r="P39" i="2"/>
  <c r="O39" i="2"/>
  <c r="L40" i="2"/>
  <c r="K40" i="2"/>
  <c r="K34" i="2" s="1"/>
  <c r="L39" i="2"/>
  <c r="K39" i="2"/>
  <c r="L25" i="2"/>
  <c r="L43" i="2" s="1"/>
  <c r="K25" i="2"/>
  <c r="L28" i="2"/>
  <c r="S28" i="2"/>
  <c r="K28" i="2"/>
  <c r="R28" i="2" s="1"/>
  <c r="D31" i="2"/>
  <c r="D25" i="2"/>
  <c r="D30" i="2"/>
  <c r="D28" i="2" s="1"/>
  <c r="D40" i="2"/>
  <c r="Q40" i="2"/>
  <c r="D39" i="2"/>
  <c r="Q39" i="2" s="1"/>
  <c r="J43" i="2"/>
  <c r="J44" i="2" s="1"/>
  <c r="L34" i="2"/>
  <c r="L44" i="2" s="1"/>
  <c r="O34" i="2"/>
  <c r="I37" i="2"/>
  <c r="J37" i="2"/>
  <c r="I38" i="2"/>
  <c r="J38" i="2"/>
  <c r="J36" i="2"/>
  <c r="J34" i="2" s="1"/>
  <c r="I36" i="2"/>
  <c r="I34" i="2" s="1"/>
  <c r="P19" i="2"/>
  <c r="S19" i="2"/>
  <c r="O19" i="2"/>
  <c r="O43" i="2" s="1"/>
  <c r="O44" i="2" s="1"/>
  <c r="D19" i="2"/>
  <c r="I19" i="2"/>
  <c r="H36" i="2"/>
  <c r="H34" i="2"/>
  <c r="H44" i="2" s="1"/>
  <c r="G36" i="2"/>
  <c r="G34" i="2" s="1"/>
  <c r="D17" i="2"/>
  <c r="G17" i="2"/>
  <c r="H17" i="2"/>
  <c r="H43" i="2"/>
  <c r="F38" i="2"/>
  <c r="S38" i="2" s="1"/>
  <c r="F39" i="2"/>
  <c r="S39" i="2"/>
  <c r="F40" i="2"/>
  <c r="E40" i="2"/>
  <c r="R40" i="2" s="1"/>
  <c r="E39" i="2"/>
  <c r="R39" i="2"/>
  <c r="E38" i="2"/>
  <c r="R38" i="2" s="1"/>
  <c r="E37" i="2"/>
  <c r="R37" i="2"/>
  <c r="F36" i="2"/>
  <c r="E36" i="2"/>
  <c r="R36" i="2"/>
  <c r="E34" i="2"/>
  <c r="E15" i="2"/>
  <c r="R15" i="2"/>
  <c r="F15" i="2"/>
  <c r="S15" i="2" s="1"/>
  <c r="D15" i="2"/>
  <c r="E7" i="2"/>
  <c r="R7" i="2" s="1"/>
  <c r="F7" i="2"/>
  <c r="S7" i="2"/>
  <c r="D7" i="2"/>
  <c r="D36" i="2" s="1"/>
  <c r="D34" i="2" s="1"/>
  <c r="Q34" i="2" s="1"/>
  <c r="F9" i="2"/>
  <c r="S9" i="2" s="1"/>
  <c r="F43" i="2"/>
  <c r="E9" i="2"/>
  <c r="R9" i="2" s="1"/>
  <c r="D9" i="2"/>
  <c r="AG17" i="1"/>
  <c r="AF17" i="1"/>
  <c r="AE17" i="1"/>
  <c r="AD17" i="1"/>
  <c r="AC17" i="1"/>
  <c r="AA17" i="1"/>
  <c r="Z17" i="1"/>
  <c r="Y17" i="1"/>
  <c r="X17" i="1"/>
  <c r="W17" i="1"/>
  <c r="U17" i="1"/>
  <c r="T17" i="1"/>
  <c r="S17" i="1"/>
  <c r="R17" i="1"/>
  <c r="Q17" i="1"/>
  <c r="O17" i="1"/>
  <c r="N17" i="1"/>
  <c r="M17" i="1"/>
  <c r="L17" i="1"/>
  <c r="K17" i="1"/>
  <c r="I17" i="1"/>
  <c r="H17" i="1"/>
  <c r="G17" i="1"/>
  <c r="F17" i="1"/>
  <c r="E17" i="1"/>
  <c r="AL16" i="1"/>
  <c r="AK15" i="1"/>
  <c r="AJ15" i="1"/>
  <c r="AI15" i="1"/>
  <c r="AL15" i="1"/>
  <c r="AB15" i="1"/>
  <c r="AH15" i="1" s="1"/>
  <c r="AJ14" i="1"/>
  <c r="AI14" i="1"/>
  <c r="P14" i="1"/>
  <c r="AK13" i="1"/>
  <c r="AJ13" i="1"/>
  <c r="AI13" i="1"/>
  <c r="AH13" i="1"/>
  <c r="AK12" i="1"/>
  <c r="AJ12" i="1"/>
  <c r="AI12" i="1"/>
  <c r="AL12" i="1"/>
  <c r="AH12" i="1"/>
  <c r="AJ11" i="1"/>
  <c r="AI11" i="1"/>
  <c r="P11" i="1"/>
  <c r="V11" i="1"/>
  <c r="J11" i="1"/>
  <c r="AJ10" i="1"/>
  <c r="AI10" i="1"/>
  <c r="AL10" i="1"/>
  <c r="J10" i="1"/>
  <c r="AK9" i="1"/>
  <c r="AJ9" i="1"/>
  <c r="AL9" i="1"/>
  <c r="AI9" i="1"/>
  <c r="AB9" i="1"/>
  <c r="AK8" i="1"/>
  <c r="AK17" i="1"/>
  <c r="AJ8" i="1"/>
  <c r="AI8" i="1"/>
  <c r="AL8" i="1"/>
  <c r="AB8" i="1"/>
  <c r="AJ7" i="1"/>
  <c r="AI7" i="1"/>
  <c r="P7" i="1"/>
  <c r="J7" i="1"/>
  <c r="AJ6" i="1"/>
  <c r="AJ17" i="1" s="1"/>
  <c r="AI6" i="1"/>
  <c r="AI17" i="1" s="1"/>
  <c r="J6" i="1"/>
  <c r="J17" i="1"/>
  <c r="S17" i="2"/>
  <c r="S37" i="2"/>
  <c r="T8" i="2"/>
  <c r="T7" i="2" s="1"/>
  <c r="S31" i="2"/>
  <c r="P43" i="2"/>
  <c r="P44" i="2" s="1"/>
  <c r="S25" i="2"/>
  <c r="V32" i="4"/>
  <c r="V30" i="4" s="1"/>
  <c r="V29" i="4" s="1"/>
  <c r="I27" i="4" l="1"/>
  <c r="J36" i="4"/>
  <c r="D27" i="4"/>
  <c r="G27" i="4"/>
  <c r="G36" i="4" s="1"/>
  <c r="K36" i="4"/>
  <c r="T11" i="4"/>
  <c r="T22" i="4"/>
  <c r="T35" i="4"/>
  <c r="U22" i="4"/>
  <c r="F27" i="4"/>
  <c r="F36" i="4" s="1"/>
  <c r="E35" i="4"/>
  <c r="I36" i="4"/>
  <c r="U17" i="4"/>
  <c r="U27" i="4" s="1"/>
  <c r="S35" i="4"/>
  <c r="V28" i="4"/>
  <c r="AH8" i="1"/>
  <c r="AH17" i="1" s="1"/>
  <c r="AB17" i="1"/>
  <c r="S43" i="2"/>
  <c r="AL6" i="1"/>
  <c r="Q36" i="2"/>
  <c r="P17" i="1"/>
  <c r="V7" i="1"/>
  <c r="V17" i="1" s="1"/>
  <c r="I43" i="2"/>
  <c r="I44" i="2" s="1"/>
  <c r="R19" i="2"/>
  <c r="AL13" i="1"/>
  <c r="AL14" i="1"/>
  <c r="E43" i="2"/>
  <c r="E44" i="2" s="1"/>
  <c r="S40" i="2"/>
  <c r="Q43" i="2"/>
  <c r="Q44" i="2" s="1"/>
  <c r="L36" i="4"/>
  <c r="S36" i="2"/>
  <c r="F34" i="2"/>
  <c r="S34" i="2" s="1"/>
  <c r="R25" i="2"/>
  <c r="K43" i="2"/>
  <c r="K44" i="2" s="1"/>
  <c r="R31" i="2"/>
  <c r="M43" i="2"/>
  <c r="M44" i="2" s="1"/>
  <c r="R34" i="2"/>
  <c r="R17" i="2"/>
  <c r="R43" i="2" s="1"/>
  <c r="R44" i="2" s="1"/>
  <c r="G43" i="2"/>
  <c r="G44" i="2" s="1"/>
  <c r="V27" i="4" l="1"/>
  <c r="V25" i="4" s="1"/>
  <c r="V24" i="4" s="1"/>
  <c r="V23" i="4" s="1"/>
  <c r="V22" i="4" s="1"/>
  <c r="V21" i="4" s="1"/>
  <c r="V20" i="4" s="1"/>
  <c r="V18" i="4" s="1"/>
  <c r="V17" i="4" s="1"/>
  <c r="V16" i="4" s="1"/>
  <c r="V15" i="4" s="1"/>
  <c r="V14" i="4" s="1"/>
  <c r="V13" i="4" s="1"/>
  <c r="V12" i="4" s="1"/>
  <c r="V11" i="4" s="1"/>
  <c r="E36" i="4"/>
  <c r="S36" i="4"/>
  <c r="U35" i="4"/>
  <c r="U36" i="4" s="1"/>
  <c r="F44" i="2"/>
  <c r="AL17" i="1"/>
  <c r="T36" i="4"/>
  <c r="S44" i="2"/>
</calcChain>
</file>

<file path=xl/sharedStrings.xml><?xml version="1.0" encoding="utf-8"?>
<sst xmlns="http://schemas.openxmlformats.org/spreadsheetml/2006/main" count="268" uniqueCount="109">
  <si>
    <t>№ п/п</t>
  </si>
  <si>
    <t>Контрагент</t>
  </si>
  <si>
    <t>Вид работ</t>
  </si>
  <si>
    <t>№ и дата контракта / договора</t>
  </si>
  <si>
    <t>Всего</t>
  </si>
  <si>
    <t>Примечание</t>
  </si>
  <si>
    <t>контракт/ договор</t>
  </si>
  <si>
    <t>лимит</t>
  </si>
  <si>
    <t>расход</t>
  </si>
  <si>
    <t>остаток по контракту/ договору</t>
  </si>
  <si>
    <t>бюджет</t>
  </si>
  <si>
    <t>внебюджет</t>
  </si>
  <si>
    <t>1.</t>
  </si>
  <si>
    <t>ООО производственно - сервисная фирма "Арм"</t>
  </si>
  <si>
    <t xml:space="preserve">оказание инженерных услуг в области архитектуры и гражданского строительства по объекту </t>
  </si>
  <si>
    <t>№ 3/05-2011 от27.05.2011</t>
  </si>
  <si>
    <t>исполнен</t>
  </si>
  <si>
    <t>Оказание услуг по осуществлению авторского надзора (дренаж)</t>
  </si>
  <si>
    <t>№ 11141-ПР от 17.11.2011</t>
  </si>
  <si>
    <t>доп. соглашение №1 контракт раторгнут от 20.01.2014</t>
  </si>
  <si>
    <t>Оказание услуг по осуществлению авторского надзора (ливневая канализация, дренаж)</t>
  </si>
  <si>
    <t>№ 22 от 14.10.2014</t>
  </si>
  <si>
    <t>Оказание услуг по коррективу проектной документации ь(ливневая канализация, дренаж)</t>
  </si>
  <si>
    <t>№ 0307300008613000617-0065801-01 от 17.12.2013</t>
  </si>
  <si>
    <t>2.</t>
  </si>
  <si>
    <t>ГУП РК "Коми республиканский Центр по информации и индексации в строительстве"</t>
  </si>
  <si>
    <t>осуществление проверки сметной стоимости</t>
  </si>
  <si>
    <t>№ 499-р от 09.06.2011</t>
  </si>
  <si>
    <t>3.</t>
  </si>
  <si>
    <t>ООО "Бетиз"</t>
  </si>
  <si>
    <t>выполнение работ по объекту</t>
  </si>
  <si>
    <t>№0307300008611000479-0065801-01 от 10.10.2011</t>
  </si>
  <si>
    <t>доп. соглашение №2 контракт раторгнут от 13.01.2014</t>
  </si>
  <si>
    <t>4.</t>
  </si>
  <si>
    <t>Филиал ФГУП "Ростехинвентаризация-Федеральное БТИ" по Республике Коми</t>
  </si>
  <si>
    <t>Подготовка тех.планов (дренаж)</t>
  </si>
  <si>
    <t>№ 1102/1503/062/210 от 11.03.2015</t>
  </si>
  <si>
    <t>Договор № 1102/1412062/1274 от 18.12.2014 расторгнут. На 2015 год новый договор</t>
  </si>
  <si>
    <t>Техническая инвентаризация объектов (дренаж)</t>
  </si>
  <si>
    <t>№ 1102/1503/011/195 от 10.03.2015</t>
  </si>
  <si>
    <t>Договор № 1102/1412062/1273 от 18.12.2014 расторгнут. На 2015 год новый договор</t>
  </si>
  <si>
    <t>5.</t>
  </si>
  <si>
    <t>ООО "Межрегиональная распределительная сетевая компания Северо-Запада"</t>
  </si>
  <si>
    <t>осуществление технологического присоединения к электрическим сетям объекта</t>
  </si>
  <si>
    <t>№ 156/806 от 08.06.2011</t>
  </si>
  <si>
    <t>6.</t>
  </si>
  <si>
    <t>ООО "Эталон"</t>
  </si>
  <si>
    <t>№0307300008614000398-0065801-02 от 12.08.2014</t>
  </si>
  <si>
    <t>7.</t>
  </si>
  <si>
    <t>8.</t>
  </si>
  <si>
    <t>Итого</t>
  </si>
  <si>
    <t>"Реконструкция здания муниципального образовательного учреждния "Межшкольный учебный комбинат" МОГО "Ухта" под дошкольное образовательное учреждение"</t>
  </si>
  <si>
    <t>Мощность объекта - 156 мест</t>
  </si>
  <si>
    <t>рублей</t>
  </si>
  <si>
    <t>Срок исполнения контракта / договора</t>
  </si>
  <si>
    <t>Цена контракта / договора</t>
  </si>
  <si>
    <t>Филиал ФГУП "Ростехинвентаризация - Федеральное БТИ" по Республике Коми</t>
  </si>
  <si>
    <t>Остаток по контракту / договору</t>
  </si>
  <si>
    <t>Лимит</t>
  </si>
  <si>
    <t>Расход</t>
  </si>
  <si>
    <t xml:space="preserve">Оказание инженерных услуг в области архитектуры и гражданского строительства по объекту </t>
  </si>
  <si>
    <t>2011 год</t>
  </si>
  <si>
    <t>№ 3/05-2011 от 27.05.2011</t>
  </si>
  <si>
    <t xml:space="preserve">Оказание услуг по осуществлению авторского надзора (ливневая канализация, дренаж) </t>
  </si>
  <si>
    <t>рассторгнут 20.01.2014  с ценой                105 070 ,01</t>
  </si>
  <si>
    <t>2012 год</t>
  </si>
  <si>
    <t>2013 год</t>
  </si>
  <si>
    <t>2014 год</t>
  </si>
  <si>
    <t>ввод объекта в эксплуатацию 19.01.2015</t>
  </si>
  <si>
    <t>2015 год</t>
  </si>
  <si>
    <t>Оказание услуг по коррективу проектной документации (ливневая канализация, дренаж)</t>
  </si>
  <si>
    <t>№ 0307300008613000617-0065801-01 от 17.12.2014</t>
  </si>
  <si>
    <t>Осуществление проверки сметной стоимости</t>
  </si>
  <si>
    <t>Выполнение работ по объекту</t>
  </si>
  <si>
    <t>рассторгнут 13.01.2014  с ценой                61 991 309,90</t>
  </si>
  <si>
    <t>160 календарных дней</t>
  </si>
  <si>
    <t>№ 1102/1412/062/1274 от 18.12.2014</t>
  </si>
  <si>
    <t>рассторгнут</t>
  </si>
  <si>
    <t>30 календарных дней с 26.03.2015</t>
  </si>
  <si>
    <t>№ 1102/1412/011/1273 от 18.12.2014</t>
  </si>
  <si>
    <t>Осуществление технологического присоединения к электрическим сетям объекта</t>
  </si>
  <si>
    <t>30.06.2013</t>
  </si>
  <si>
    <t xml:space="preserve">Итого </t>
  </si>
  <si>
    <t xml:space="preserve"> х</t>
  </si>
  <si>
    <t>в том числе</t>
  </si>
  <si>
    <t>проверка</t>
  </si>
  <si>
    <t>х</t>
  </si>
  <si>
    <t>Реконструкция здания муниципального (сменного) образовательного учреждения "Вечерняя (сменная) общеобразовательная школа МОГО "Ухта" под дошкольное образовательное учреждение</t>
  </si>
  <si>
    <t>ООО
 "Комистройпроект"</t>
  </si>
  <si>
    <t>ООО
 "Бетиз"</t>
  </si>
  <si>
    <t>ФГУП "Ростехинвентаризация - Федеральное БТИ"</t>
  </si>
  <si>
    <t>ОАО "МРСК Северо-Запада" Комиэнерго"</t>
  </si>
  <si>
    <t>№ 2/05-2011
от 27.05.2011</t>
  </si>
  <si>
    <t>10.07.2011</t>
  </si>
  <si>
    <t xml:space="preserve">Оказание услуг по осуществлению авторского надзора  </t>
  </si>
  <si>
    <t>№ 11-13/362 
от 05.04.2012</t>
  </si>
  <si>
    <t>дата ввода объекта в эксплуатацию</t>
  </si>
  <si>
    <t xml:space="preserve">Оказание услуг по по разработке проектной документации </t>
  </si>
  <si>
    <t>№ 0307300008611000534-0065801-01
от 07.12.2011</t>
  </si>
  <si>
    <t>01.10.2012</t>
  </si>
  <si>
    <t xml:space="preserve">Подготовка тех.планов </t>
  </si>
  <si>
    <t xml:space="preserve">Техническая инвентаризация объектов </t>
  </si>
  <si>
    <t>№ 1116/1206/013/1202
от 22.06.2012</t>
  </si>
  <si>
    <t>30 р.д.</t>
  </si>
  <si>
    <t>№ 023-156/934
от 14.06.2012</t>
  </si>
  <si>
    <t>31.12.2014</t>
  </si>
  <si>
    <t>до 31.12.2011</t>
  </si>
  <si>
    <t>№785-Р от 16.08.2011</t>
  </si>
  <si>
    <t>Предмет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</si>
</sst>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3" fillId="0" borderId="0" xfId="0" applyFont="1"/>
    <xf numFmtId="4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/>
    <xf numFmtId="0" fontId="1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0" fontId="8" fillId="0" borderId="0" xfId="0" applyFont="1"/>
    <xf numFmtId="49" fontId="8" fillId="0" borderId="0" xfId="0" applyNumberFormat="1" applyFont="1"/>
    <xf numFmtId="0" fontId="11" fillId="0" borderId="1" xfId="0" applyFont="1" applyBorder="1"/>
    <xf numFmtId="49" fontId="2" fillId="4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4" fontId="8" fillId="2" borderId="0" xfId="0" applyNumberFormat="1" applyFont="1" applyFill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49" fontId="8" fillId="2" borderId="0" xfId="0" applyNumberFormat="1" applyFont="1" applyFill="1" applyProtection="1"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49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49" fontId="1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49" fontId="8" fillId="2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49" fontId="4" fillId="2" borderId="13" xfId="0" applyNumberFormat="1" applyFont="1" applyFill="1" applyBorder="1" applyAlignment="1" applyProtection="1">
      <alignment horizontal="left" vertical="center" wrapText="1"/>
      <protection hidden="1"/>
    </xf>
    <xf numFmtId="4" fontId="14" fillId="2" borderId="18" xfId="0" applyNumberFormat="1" applyFont="1" applyFill="1" applyBorder="1" applyProtection="1">
      <protection hidden="1"/>
    </xf>
    <xf numFmtId="49" fontId="14" fillId="2" borderId="18" xfId="0" applyNumberFormat="1" applyFont="1" applyFill="1" applyBorder="1" applyAlignment="1" applyProtection="1">
      <alignment horizontal="center" vertical="center" wrapText="1"/>
      <protection hidden="1"/>
    </xf>
    <xf numFmtId="4" fontId="14" fillId="2" borderId="18" xfId="0" applyNumberFormat="1" applyFont="1" applyFill="1" applyBorder="1" applyAlignment="1" applyProtection="1">
      <alignment horizontal="center" vertical="center" wrapText="1"/>
      <protection hidden="1"/>
    </xf>
    <xf numFmtId="4" fontId="14" fillId="2" borderId="18" xfId="0" applyNumberFormat="1" applyFont="1" applyFill="1" applyBorder="1" applyAlignment="1" applyProtection="1">
      <alignment horizontal="center" vertical="center"/>
      <protection hidden="1"/>
    </xf>
    <xf numFmtId="4" fontId="14" fillId="2" borderId="14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49" fontId="2" fillId="2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0" xfId="0" applyNumberFormat="1" applyFont="1" applyFill="1" applyBorder="1" applyAlignment="1" applyProtection="1">
      <alignment horizontal="center" vertical="center"/>
      <protection hidden="1"/>
    </xf>
    <xf numFmtId="4" fontId="2" fillId="2" borderId="10" xfId="0" applyNumberFormat="1" applyFont="1" applyFill="1" applyBorder="1" applyAlignment="1" applyProtection="1">
      <alignment horizontal="center" vertical="center"/>
      <protection hidden="1"/>
    </xf>
    <xf numFmtId="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49" fontId="2" fillId="2" borderId="8" xfId="0" applyNumberFormat="1" applyFont="1" applyFill="1" applyBorder="1" applyAlignment="1" applyProtection="1">
      <alignment horizontal="left" vertical="center" wrapText="1"/>
      <protection hidden="1"/>
    </xf>
    <xf numFmtId="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49" fontId="4" fillId="2" borderId="13" xfId="0" applyNumberFormat="1" applyFont="1" applyFill="1" applyBorder="1" applyAlignment="1" applyProtection="1">
      <alignment horizontal="left" vertical="top" wrapText="1"/>
      <protection hidden="1"/>
    </xf>
    <xf numFmtId="4" fontId="4" fillId="2" borderId="18" xfId="0" applyNumberFormat="1" applyFont="1" applyFill="1" applyBorder="1" applyAlignment="1" applyProtection="1">
      <alignment horizontal="left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8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0" xfId="0" applyNumberFormat="1" applyFont="1" applyFill="1" applyBorder="1" applyAlignment="1" applyProtection="1">
      <alignment horizontal="center" vertical="center"/>
      <protection hidden="1"/>
    </xf>
    <xf numFmtId="4" fontId="14" fillId="2" borderId="12" xfId="0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left" vertical="top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4" fillId="2" borderId="1" xfId="0" applyNumberFormat="1" applyFont="1" applyFill="1" applyBorder="1" applyAlignment="1" applyProtection="1">
      <alignment horizontal="center" vertical="center"/>
      <protection hidden="1"/>
    </xf>
    <xf numFmtId="4" fontId="14" fillId="2" borderId="3" xfId="0" applyNumberFormat="1" applyFont="1" applyFill="1" applyBorder="1" applyAlignment="1" applyProtection="1">
      <alignment horizontal="center" vertical="center"/>
      <protection hidden="1"/>
    </xf>
    <xf numFmtId="49" fontId="4" fillId="2" borderId="8" xfId="0" applyNumberFormat="1" applyFont="1" applyFill="1" applyBorder="1" applyAlignment="1" applyProtection="1">
      <alignment horizontal="left" vertical="top" wrapText="1"/>
      <protection hidden="1"/>
    </xf>
    <xf numFmtId="4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14" fillId="2" borderId="7" xfId="0" applyNumberFormat="1" applyFont="1" applyFill="1" applyBorder="1" applyAlignment="1" applyProtection="1">
      <alignment horizontal="center" vertical="center"/>
      <protection hidden="1"/>
    </xf>
    <xf numFmtId="4" fontId="14" fillId="2" borderId="9" xfId="0" applyNumberFormat="1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49" fontId="2" fillId="2" borderId="19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4" fontId="8" fillId="2" borderId="20" xfId="0" applyNumberFormat="1" applyFont="1" applyFill="1" applyBorder="1" applyAlignment="1" applyProtection="1">
      <alignment horizontal="center" vertical="center"/>
      <protection hidden="1"/>
    </xf>
    <xf numFmtId="4" fontId="14" fillId="2" borderId="21" xfId="0" applyNumberFormat="1" applyFont="1" applyFill="1" applyBorder="1" applyAlignment="1" applyProtection="1">
      <alignment horizontal="center" vertical="center"/>
      <protection hidden="1"/>
    </xf>
    <xf numFmtId="4" fontId="8" fillId="2" borderId="10" xfId="0" applyNumberFormat="1" applyFont="1" applyFill="1" applyBorder="1" applyAlignment="1" applyProtection="1">
      <alignment horizontal="center" vertical="center"/>
      <protection hidden="1"/>
    </xf>
    <xf numFmtId="4" fontId="14" fillId="2" borderId="12" xfId="0" applyNumberFormat="1" applyFont="1" applyFill="1" applyBorder="1" applyAlignment="1" applyProtection="1">
      <alignment horizontal="center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hidden="1"/>
    </xf>
    <xf numFmtId="4" fontId="14" fillId="2" borderId="3" xfId="0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left" vertical="center" wrapText="1"/>
      <protection hidden="1"/>
    </xf>
    <xf numFmtId="4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Protection="1"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4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7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49" fontId="4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16" xfId="0" applyFont="1" applyFill="1" applyBorder="1" applyAlignment="1" applyProtection="1">
      <alignment horizontal="center"/>
      <protection hidden="1"/>
    </xf>
    <xf numFmtId="49" fontId="14" fillId="2" borderId="16" xfId="0" applyNumberFormat="1" applyFont="1" applyFill="1" applyBorder="1" applyAlignment="1" applyProtection="1">
      <alignment horizontal="center" vertical="center"/>
      <protection hidden="1"/>
    </xf>
    <xf numFmtId="4" fontId="14" fillId="2" borderId="16" xfId="0" applyNumberFormat="1" applyFont="1" applyFill="1" applyBorder="1" applyAlignment="1" applyProtection="1">
      <alignment horizontal="center" vertical="center"/>
      <protection hidden="1"/>
    </xf>
    <xf numFmtId="4" fontId="14" fillId="2" borderId="17" xfId="0" applyNumberFormat="1" applyFont="1" applyFill="1" applyBorder="1" applyAlignment="1" applyProtection="1">
      <alignment horizontal="center" vertical="center"/>
      <protection hidden="1"/>
    </xf>
    <xf numFmtId="4" fontId="14" fillId="2" borderId="0" xfId="0" applyNumberFormat="1" applyFont="1" applyFill="1" applyProtection="1"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49" fontId="14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" fontId="8" fillId="2" borderId="0" xfId="0" applyNumberFormat="1" applyFont="1" applyFill="1" applyProtection="1">
      <protection hidden="1"/>
    </xf>
    <xf numFmtId="49" fontId="2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6" xfId="0" applyFont="1" applyFill="1" applyBorder="1" applyAlignment="1" applyProtection="1">
      <alignment horizontal="center"/>
      <protection hidden="1"/>
    </xf>
    <xf numFmtId="49" fontId="14" fillId="2" borderId="6" xfId="0" applyNumberFormat="1" applyFont="1" applyFill="1" applyBorder="1" applyAlignment="1" applyProtection="1">
      <alignment horizontal="center" vertical="center"/>
      <protection hidden="1"/>
    </xf>
    <xf numFmtId="4" fontId="8" fillId="2" borderId="6" xfId="0" applyNumberFormat="1" applyFont="1" applyFill="1" applyBorder="1" applyAlignment="1" applyProtection="1">
      <alignment horizontal="center" vertical="center"/>
      <protection hidden="1"/>
    </xf>
    <xf numFmtId="4" fontId="14" fillId="2" borderId="5" xfId="0" applyNumberFormat="1" applyFont="1" applyFill="1" applyBorder="1" applyAlignment="1" applyProtection="1">
      <alignment horizontal="center" vertical="center"/>
      <protection hidden="1"/>
    </xf>
    <xf numFmtId="49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4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49" fontId="8" fillId="2" borderId="0" xfId="0" applyNumberFormat="1" applyFont="1" applyFill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93"/>
  <sheetViews>
    <sheetView topLeftCell="A13" workbookViewId="0">
      <selection activeCell="N14" sqref="N14"/>
    </sheetView>
  </sheetViews>
  <sheetFormatPr defaultRowHeight="15" x14ac:dyDescent="0.25"/>
  <cols>
    <col min="1" max="1" width="4.85546875" customWidth="1"/>
    <col min="2" max="2" width="16.28515625" style="1" customWidth="1"/>
    <col min="3" max="3" width="20" customWidth="1"/>
    <col min="4" max="4" width="20.5703125" customWidth="1"/>
    <col min="5" max="5" width="12.42578125" bestFit="1" customWidth="1"/>
    <col min="6" max="6" width="12.42578125" customWidth="1"/>
    <col min="7" max="7" width="11.5703125" hidden="1" customWidth="1"/>
    <col min="8" max="8" width="12.42578125" bestFit="1" customWidth="1"/>
    <col min="9" max="9" width="0.140625" customWidth="1"/>
    <col min="10" max="10" width="13.140625" customWidth="1"/>
    <col min="11" max="11" width="11.42578125" customWidth="1"/>
    <col min="12" max="12" width="13.140625" customWidth="1"/>
    <col min="13" max="13" width="0.140625" customWidth="1"/>
    <col min="14" max="14" width="13.140625" customWidth="1"/>
    <col min="15" max="15" width="11.5703125" hidden="1" customWidth="1"/>
    <col min="16" max="16" width="12.140625" customWidth="1"/>
    <col min="17" max="17" width="10.28515625" customWidth="1"/>
    <col min="18" max="18" width="12.42578125" customWidth="1"/>
    <col min="19" max="19" width="0.28515625" customWidth="1"/>
    <col min="20" max="20" width="12.42578125" bestFit="1" customWidth="1"/>
    <col min="21" max="21" width="9.140625" hidden="1" customWidth="1"/>
    <col min="22" max="22" width="10.5703125" customWidth="1"/>
    <col min="23" max="23" width="12.42578125" bestFit="1" customWidth="1"/>
    <col min="24" max="24" width="12.7109375" customWidth="1"/>
    <col min="25" max="25" width="0.140625" customWidth="1"/>
    <col min="26" max="26" width="11.140625" customWidth="1"/>
    <col min="27" max="27" width="9.140625" hidden="1" customWidth="1"/>
    <col min="28" max="28" width="12.140625" customWidth="1"/>
    <col min="29" max="29" width="10.28515625" customWidth="1"/>
    <col min="30" max="30" width="12.42578125" bestFit="1" customWidth="1"/>
    <col min="31" max="31" width="9.28515625" hidden="1" customWidth="1"/>
    <col min="32" max="32" width="11.42578125" bestFit="1" customWidth="1"/>
    <col min="33" max="33" width="0.140625" customWidth="1"/>
    <col min="34" max="34" width="12.85546875" customWidth="1"/>
    <col min="35" max="35" width="14" customWidth="1"/>
    <col min="36" max="36" width="12.42578125" customWidth="1"/>
    <col min="37" max="37" width="0.28515625" customWidth="1"/>
    <col min="38" max="38" width="12.28515625" customWidth="1"/>
    <col min="39" max="39" width="16.85546875" customWidth="1"/>
  </cols>
  <sheetData>
    <row r="2" spans="1:39" s="2" customFormat="1" ht="15" customHeight="1" x14ac:dyDescent="0.25">
      <c r="A2" s="64" t="s">
        <v>0</v>
      </c>
      <c r="B2" s="64" t="s">
        <v>1</v>
      </c>
      <c r="C2" s="65" t="s">
        <v>2</v>
      </c>
      <c r="D2" s="64" t="s">
        <v>3</v>
      </c>
      <c r="E2" s="65">
        <v>2011</v>
      </c>
      <c r="F2" s="65"/>
      <c r="G2" s="65"/>
      <c r="H2" s="65"/>
      <c r="I2" s="65"/>
      <c r="J2" s="65"/>
      <c r="K2" s="65">
        <v>2012</v>
      </c>
      <c r="L2" s="65"/>
      <c r="M2" s="65"/>
      <c r="N2" s="65"/>
      <c r="O2" s="65"/>
      <c r="P2" s="65"/>
      <c r="Q2" s="65">
        <v>2013</v>
      </c>
      <c r="R2" s="65"/>
      <c r="S2" s="65"/>
      <c r="T2" s="65"/>
      <c r="U2" s="65"/>
      <c r="V2" s="65"/>
      <c r="W2" s="65">
        <v>2014</v>
      </c>
      <c r="X2" s="65"/>
      <c r="Y2" s="65"/>
      <c r="Z2" s="65"/>
      <c r="AA2" s="65"/>
      <c r="AB2" s="65"/>
      <c r="AC2" s="65">
        <v>2015</v>
      </c>
      <c r="AD2" s="65"/>
      <c r="AE2" s="65"/>
      <c r="AF2" s="65"/>
      <c r="AG2" s="65"/>
      <c r="AH2" s="65"/>
      <c r="AI2" s="65" t="s">
        <v>4</v>
      </c>
      <c r="AJ2" s="65"/>
      <c r="AK2" s="65"/>
      <c r="AL2" s="65"/>
      <c r="AM2" s="64" t="s">
        <v>5</v>
      </c>
    </row>
    <row r="3" spans="1:39" s="3" customFormat="1" ht="32.25" customHeight="1" x14ac:dyDescent="0.25">
      <c r="A3" s="64"/>
      <c r="B3" s="64"/>
      <c r="C3" s="65"/>
      <c r="D3" s="64"/>
      <c r="E3" s="64" t="s">
        <v>6</v>
      </c>
      <c r="F3" s="64" t="s">
        <v>7</v>
      </c>
      <c r="G3" s="64"/>
      <c r="H3" s="64" t="s">
        <v>8</v>
      </c>
      <c r="I3" s="64"/>
      <c r="J3" s="64" t="s">
        <v>9</v>
      </c>
      <c r="K3" s="64" t="s">
        <v>6</v>
      </c>
      <c r="L3" s="64" t="s">
        <v>7</v>
      </c>
      <c r="M3" s="64"/>
      <c r="N3" s="64" t="s">
        <v>8</v>
      </c>
      <c r="O3" s="64"/>
      <c r="P3" s="64" t="s">
        <v>9</v>
      </c>
      <c r="Q3" s="64" t="s">
        <v>6</v>
      </c>
      <c r="R3" s="64" t="s">
        <v>7</v>
      </c>
      <c r="S3" s="64"/>
      <c r="T3" s="64" t="s">
        <v>8</v>
      </c>
      <c r="U3" s="64"/>
      <c r="V3" s="64" t="s">
        <v>9</v>
      </c>
      <c r="W3" s="64" t="s">
        <v>6</v>
      </c>
      <c r="X3" s="64" t="s">
        <v>7</v>
      </c>
      <c r="Y3" s="64"/>
      <c r="Z3" s="64" t="s">
        <v>8</v>
      </c>
      <c r="AA3" s="64"/>
      <c r="AB3" s="64" t="s">
        <v>9</v>
      </c>
      <c r="AC3" s="64" t="s">
        <v>6</v>
      </c>
      <c r="AD3" s="64" t="s">
        <v>7</v>
      </c>
      <c r="AE3" s="64"/>
      <c r="AF3" s="64" t="s">
        <v>8</v>
      </c>
      <c r="AG3" s="64"/>
      <c r="AH3" s="64" t="s">
        <v>9</v>
      </c>
      <c r="AI3" s="64" t="s">
        <v>6</v>
      </c>
      <c r="AJ3" s="64" t="s">
        <v>8</v>
      </c>
      <c r="AK3" s="64"/>
      <c r="AL3" s="64" t="s">
        <v>9</v>
      </c>
      <c r="AM3" s="64"/>
    </row>
    <row r="4" spans="1:39" s="2" customFormat="1" x14ac:dyDescent="0.25">
      <c r="A4" s="64"/>
      <c r="B4" s="64"/>
      <c r="C4" s="65"/>
      <c r="D4" s="64"/>
      <c r="E4" s="64"/>
      <c r="F4" s="4" t="s">
        <v>10</v>
      </c>
      <c r="G4" s="4" t="s">
        <v>11</v>
      </c>
      <c r="H4" s="4" t="s">
        <v>10</v>
      </c>
      <c r="I4" s="4" t="s">
        <v>11</v>
      </c>
      <c r="J4" s="64"/>
      <c r="K4" s="64"/>
      <c r="L4" s="4" t="s">
        <v>10</v>
      </c>
      <c r="M4" s="4" t="s">
        <v>11</v>
      </c>
      <c r="N4" s="4" t="s">
        <v>10</v>
      </c>
      <c r="O4" s="4" t="s">
        <v>11</v>
      </c>
      <c r="P4" s="64"/>
      <c r="Q4" s="64"/>
      <c r="R4" s="4" t="s">
        <v>10</v>
      </c>
      <c r="S4" s="4" t="s">
        <v>11</v>
      </c>
      <c r="T4" s="4" t="s">
        <v>10</v>
      </c>
      <c r="U4" s="4" t="s">
        <v>11</v>
      </c>
      <c r="V4" s="64"/>
      <c r="W4" s="64"/>
      <c r="X4" s="4" t="s">
        <v>10</v>
      </c>
      <c r="Y4" s="4" t="s">
        <v>11</v>
      </c>
      <c r="Z4" s="4" t="s">
        <v>10</v>
      </c>
      <c r="AA4" s="4" t="s">
        <v>11</v>
      </c>
      <c r="AB4" s="64"/>
      <c r="AC4" s="64"/>
      <c r="AD4" s="4" t="s">
        <v>10</v>
      </c>
      <c r="AE4" s="4" t="s">
        <v>11</v>
      </c>
      <c r="AF4" s="4" t="s">
        <v>10</v>
      </c>
      <c r="AG4" s="4" t="s">
        <v>11</v>
      </c>
      <c r="AH4" s="64"/>
      <c r="AI4" s="64"/>
      <c r="AJ4" s="4" t="s">
        <v>10</v>
      </c>
      <c r="AK4" s="4" t="s">
        <v>11</v>
      </c>
      <c r="AL4" s="64"/>
      <c r="AM4" s="64"/>
    </row>
    <row r="5" spans="1:39" ht="14.45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"/>
    </row>
    <row r="6" spans="1:39" ht="72" x14ac:dyDescent="0.25">
      <c r="A6" s="4" t="s">
        <v>12</v>
      </c>
      <c r="B6" s="66" t="s">
        <v>13</v>
      </c>
      <c r="C6" s="8" t="s">
        <v>14</v>
      </c>
      <c r="D6" s="56" t="s">
        <v>15</v>
      </c>
      <c r="E6" s="57">
        <v>2382800</v>
      </c>
      <c r="F6" s="57">
        <v>2382800</v>
      </c>
      <c r="G6" s="57">
        <v>2382800</v>
      </c>
      <c r="H6" s="57">
        <v>2382800</v>
      </c>
      <c r="I6" s="57">
        <v>2382800</v>
      </c>
      <c r="J6" s="55">
        <f>E6-H6</f>
        <v>0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7">
        <f>E6</f>
        <v>2382800</v>
      </c>
      <c r="AJ6" s="57">
        <f>H6</f>
        <v>2382800</v>
      </c>
      <c r="AK6" s="57"/>
      <c r="AL6" s="57">
        <f>AI6-AJ6</f>
        <v>0</v>
      </c>
      <c r="AM6" s="57" t="s">
        <v>16</v>
      </c>
    </row>
    <row r="7" spans="1:39" ht="51" x14ac:dyDescent="0.25">
      <c r="A7" s="4"/>
      <c r="B7" s="66"/>
      <c r="C7" s="9" t="s">
        <v>17</v>
      </c>
      <c r="D7" s="56" t="s">
        <v>18</v>
      </c>
      <c r="E7" s="57">
        <v>120450.42</v>
      </c>
      <c r="F7" s="57"/>
      <c r="G7" s="57"/>
      <c r="H7" s="57"/>
      <c r="I7" s="57"/>
      <c r="J7" s="55">
        <f>E7-H7</f>
        <v>120450.42</v>
      </c>
      <c r="K7" s="57"/>
      <c r="L7" s="57">
        <v>75117.17</v>
      </c>
      <c r="M7" s="57"/>
      <c r="N7" s="57"/>
      <c r="O7" s="57"/>
      <c r="P7" s="57">
        <f>J7-N7</f>
        <v>120450.42</v>
      </c>
      <c r="Q7" s="57"/>
      <c r="R7" s="57">
        <v>113917.93</v>
      </c>
      <c r="S7" s="57"/>
      <c r="T7" s="57">
        <v>105070.01</v>
      </c>
      <c r="U7" s="57"/>
      <c r="V7" s="57">
        <f>P7-T7</f>
        <v>15380.410000000003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>
        <f>E7</f>
        <v>120450.42</v>
      </c>
      <c r="AJ7" s="57">
        <f>T7</f>
        <v>105070.01</v>
      </c>
      <c r="AK7" s="57"/>
      <c r="AL7" s="57">
        <v>0</v>
      </c>
      <c r="AM7" s="57" t="s">
        <v>19</v>
      </c>
    </row>
    <row r="8" spans="1:39" ht="60" x14ac:dyDescent="0.25">
      <c r="A8" s="4"/>
      <c r="B8" s="66"/>
      <c r="C8" s="9" t="s">
        <v>20</v>
      </c>
      <c r="D8" s="58" t="s">
        <v>21</v>
      </c>
      <c r="E8" s="62"/>
      <c r="F8" s="59"/>
      <c r="G8" s="59"/>
      <c r="H8" s="59"/>
      <c r="I8" s="59"/>
      <c r="J8" s="55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7">
        <v>58582.44</v>
      </c>
      <c r="X8" s="57">
        <v>58582.44</v>
      </c>
      <c r="Y8" s="57">
        <v>0</v>
      </c>
      <c r="Z8" s="57">
        <v>0</v>
      </c>
      <c r="AA8" s="57">
        <v>0</v>
      </c>
      <c r="AB8" s="57">
        <f>W8-Z8</f>
        <v>58582.44</v>
      </c>
      <c r="AC8" s="59"/>
      <c r="AD8" s="57">
        <v>58582.44</v>
      </c>
      <c r="AE8" s="57">
        <v>0</v>
      </c>
      <c r="AF8" s="57">
        <v>10877.73</v>
      </c>
      <c r="AG8" s="57">
        <v>0</v>
      </c>
      <c r="AH8" s="57">
        <f>AB8-AF8</f>
        <v>47704.710000000006</v>
      </c>
      <c r="AI8" s="57">
        <f>W8+AC8</f>
        <v>58582.44</v>
      </c>
      <c r="AJ8" s="57">
        <f>Z8+AF8</f>
        <v>10877.73</v>
      </c>
      <c r="AK8" s="57">
        <f>AA8+AG8</f>
        <v>0</v>
      </c>
      <c r="AL8" s="57">
        <f t="shared" ref="AL8:AL16" si="0">AI8-AJ8</f>
        <v>47704.710000000006</v>
      </c>
      <c r="AM8" s="57"/>
    </row>
    <row r="9" spans="1:39" ht="84.75" customHeight="1" x14ac:dyDescent="0.25">
      <c r="A9" s="4"/>
      <c r="B9" s="66"/>
      <c r="C9" s="10" t="s">
        <v>22</v>
      </c>
      <c r="D9" s="58" t="s">
        <v>23</v>
      </c>
      <c r="E9" s="62"/>
      <c r="F9" s="59"/>
      <c r="G9" s="59"/>
      <c r="H9" s="59"/>
      <c r="I9" s="59"/>
      <c r="J9" s="55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7">
        <v>2175281.5</v>
      </c>
      <c r="X9" s="57">
        <v>2175281.5</v>
      </c>
      <c r="Y9" s="57">
        <v>0</v>
      </c>
      <c r="Z9" s="57">
        <v>2175281.5</v>
      </c>
      <c r="AA9" s="57">
        <v>0</v>
      </c>
      <c r="AB9" s="57">
        <f>W9-Z9</f>
        <v>0</v>
      </c>
      <c r="AC9" s="59"/>
      <c r="AD9" s="57"/>
      <c r="AE9" s="57"/>
      <c r="AF9" s="57"/>
      <c r="AG9" s="57"/>
      <c r="AH9" s="57"/>
      <c r="AI9" s="57">
        <f>W9</f>
        <v>2175281.5</v>
      </c>
      <c r="AJ9" s="57">
        <f>Z9</f>
        <v>2175281.5</v>
      </c>
      <c r="AK9" s="57">
        <f>AA9</f>
        <v>0</v>
      </c>
      <c r="AL9" s="57">
        <f t="shared" si="0"/>
        <v>0</v>
      </c>
      <c r="AM9" s="57" t="s">
        <v>16</v>
      </c>
    </row>
    <row r="10" spans="1:39" ht="72" x14ac:dyDescent="0.25">
      <c r="A10" s="4" t="s">
        <v>24</v>
      </c>
      <c r="B10" s="11" t="s">
        <v>25</v>
      </c>
      <c r="C10" s="8" t="s">
        <v>26</v>
      </c>
      <c r="D10" s="56" t="s">
        <v>27</v>
      </c>
      <c r="E10" s="57">
        <v>189118</v>
      </c>
      <c r="F10" s="57">
        <v>189118</v>
      </c>
      <c r="G10" s="57">
        <v>189118</v>
      </c>
      <c r="H10" s="57">
        <v>189118</v>
      </c>
      <c r="I10" s="59"/>
      <c r="J10" s="55">
        <f>E10-H10</f>
        <v>0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7">
        <f>E10</f>
        <v>189118</v>
      </c>
      <c r="AJ10" s="57">
        <f>F10</f>
        <v>189118</v>
      </c>
      <c r="AK10" s="57">
        <v>0</v>
      </c>
      <c r="AL10" s="57">
        <f t="shared" si="0"/>
        <v>0</v>
      </c>
      <c r="AM10" s="57" t="s">
        <v>16</v>
      </c>
    </row>
    <row r="11" spans="1:39" ht="51" x14ac:dyDescent="0.25">
      <c r="A11" s="4" t="s">
        <v>28</v>
      </c>
      <c r="B11" s="11" t="s">
        <v>29</v>
      </c>
      <c r="C11" s="8" t="s">
        <v>30</v>
      </c>
      <c r="D11" s="56" t="s">
        <v>31</v>
      </c>
      <c r="E11" s="57">
        <v>71065750</v>
      </c>
      <c r="F11" s="57">
        <v>21319142.789999999</v>
      </c>
      <c r="G11" s="59"/>
      <c r="H11" s="57">
        <v>21319142.789999999</v>
      </c>
      <c r="I11" s="59"/>
      <c r="J11" s="55">
        <f>E11-H11</f>
        <v>49746607.210000001</v>
      </c>
      <c r="K11" s="59"/>
      <c r="L11" s="57">
        <v>49746607.210000001</v>
      </c>
      <c r="M11" s="59"/>
      <c r="N11" s="57">
        <v>22999989</v>
      </c>
      <c r="O11" s="59"/>
      <c r="P11" s="57">
        <f>J11-N11</f>
        <v>26746618.210000001</v>
      </c>
      <c r="Q11" s="59"/>
      <c r="R11" s="57">
        <v>17970743.43</v>
      </c>
      <c r="S11" s="59"/>
      <c r="T11" s="57">
        <v>17672178.109999999</v>
      </c>
      <c r="U11" s="59"/>
      <c r="V11" s="57">
        <f>P11-T11</f>
        <v>9074440.1000000015</v>
      </c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7">
        <f>E11</f>
        <v>71065750</v>
      </c>
      <c r="AJ11" s="57">
        <f>H11+N11+T11</f>
        <v>61991309.899999999</v>
      </c>
      <c r="AK11" s="57">
        <v>0</v>
      </c>
      <c r="AL11" s="57">
        <v>0</v>
      </c>
      <c r="AM11" s="57" t="s">
        <v>32</v>
      </c>
    </row>
    <row r="12" spans="1:39" ht="63.75" x14ac:dyDescent="0.25">
      <c r="A12" s="65" t="s">
        <v>33</v>
      </c>
      <c r="B12" s="66" t="s">
        <v>34</v>
      </c>
      <c r="C12" s="12" t="s">
        <v>35</v>
      </c>
      <c r="D12" s="62" t="s">
        <v>36</v>
      </c>
      <c r="E12" s="62"/>
      <c r="F12" s="59"/>
      <c r="G12" s="59"/>
      <c r="H12" s="59"/>
      <c r="I12" s="59"/>
      <c r="J12" s="55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7">
        <v>65900.53</v>
      </c>
      <c r="X12" s="57">
        <v>65900.53</v>
      </c>
      <c r="Y12" s="57">
        <v>0</v>
      </c>
      <c r="Z12" s="57">
        <v>0</v>
      </c>
      <c r="AA12" s="57">
        <v>0</v>
      </c>
      <c r="AB12" s="57"/>
      <c r="AC12" s="57">
        <v>65900.53</v>
      </c>
      <c r="AD12" s="57">
        <v>65900.53</v>
      </c>
      <c r="AE12" s="57">
        <v>0</v>
      </c>
      <c r="AF12" s="13">
        <v>16136.73</v>
      </c>
      <c r="AG12" s="57">
        <v>0</v>
      </c>
      <c r="AH12" s="13">
        <f>AC12-AF12</f>
        <v>49763.8</v>
      </c>
      <c r="AI12" s="57">
        <f>AC12</f>
        <v>65900.53</v>
      </c>
      <c r="AJ12" s="57">
        <f>AF12</f>
        <v>16136.73</v>
      </c>
      <c r="AK12" s="57">
        <f>AE12</f>
        <v>0</v>
      </c>
      <c r="AL12" s="57">
        <f t="shared" si="0"/>
        <v>49763.8</v>
      </c>
      <c r="AM12" s="57" t="s">
        <v>37</v>
      </c>
    </row>
    <row r="13" spans="1:39" ht="63.75" x14ac:dyDescent="0.25">
      <c r="A13" s="65"/>
      <c r="B13" s="66"/>
      <c r="C13" s="9" t="s">
        <v>38</v>
      </c>
      <c r="D13" s="58" t="s">
        <v>39</v>
      </c>
      <c r="E13" s="59"/>
      <c r="F13" s="59"/>
      <c r="G13" s="59"/>
      <c r="H13" s="59"/>
      <c r="I13" s="59"/>
      <c r="J13" s="55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7">
        <v>65105.42</v>
      </c>
      <c r="X13" s="57">
        <v>65105.42</v>
      </c>
      <c r="Y13" s="57">
        <v>0</v>
      </c>
      <c r="Z13" s="57">
        <v>0</v>
      </c>
      <c r="AA13" s="57">
        <v>0</v>
      </c>
      <c r="AB13" s="59"/>
      <c r="AC13" s="57">
        <v>53789.1</v>
      </c>
      <c r="AD13" s="57">
        <v>53789.1</v>
      </c>
      <c r="AE13" s="57">
        <v>0</v>
      </c>
      <c r="AF13" s="13">
        <v>19770.16</v>
      </c>
      <c r="AG13" s="57">
        <v>0</v>
      </c>
      <c r="AH13" s="13">
        <f>AC13-AF13</f>
        <v>34018.94</v>
      </c>
      <c r="AI13" s="57">
        <f>AC13</f>
        <v>53789.1</v>
      </c>
      <c r="AJ13" s="57">
        <f>AF13</f>
        <v>19770.16</v>
      </c>
      <c r="AK13" s="57">
        <f>AE13</f>
        <v>0</v>
      </c>
      <c r="AL13" s="57">
        <f t="shared" si="0"/>
        <v>34018.94</v>
      </c>
      <c r="AM13" s="57" t="s">
        <v>40</v>
      </c>
    </row>
    <row r="14" spans="1:39" ht="60" x14ac:dyDescent="0.25">
      <c r="A14" s="4" t="s">
        <v>41</v>
      </c>
      <c r="B14" s="11" t="s">
        <v>42</v>
      </c>
      <c r="C14" s="14" t="s">
        <v>43</v>
      </c>
      <c r="D14" s="58" t="s">
        <v>44</v>
      </c>
      <c r="E14" s="59"/>
      <c r="F14" s="59"/>
      <c r="G14" s="59"/>
      <c r="H14" s="59"/>
      <c r="I14" s="59"/>
      <c r="J14" s="55"/>
      <c r="K14" s="57">
        <v>6354372.8600000003</v>
      </c>
      <c r="L14" s="57">
        <v>5769860.8700000001</v>
      </c>
      <c r="M14" s="59">
        <v>1270874.56</v>
      </c>
      <c r="N14" s="57">
        <v>1270874.56</v>
      </c>
      <c r="O14" s="59"/>
      <c r="P14" s="57">
        <f>K14-N14</f>
        <v>5083498.3000000007</v>
      </c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7">
        <f>K14</f>
        <v>6354372.8600000003</v>
      </c>
      <c r="AJ14" s="57">
        <f>N14</f>
        <v>1270874.56</v>
      </c>
      <c r="AK14" s="57"/>
      <c r="AL14" s="57">
        <f t="shared" si="0"/>
        <v>5083498.3000000007</v>
      </c>
      <c r="AM14" s="57"/>
    </row>
    <row r="15" spans="1:39" ht="25.5" x14ac:dyDescent="0.25">
      <c r="A15" s="4" t="s">
        <v>45</v>
      </c>
      <c r="B15" s="11" t="s">
        <v>46</v>
      </c>
      <c r="C15" s="9" t="s">
        <v>30</v>
      </c>
      <c r="D15" s="56" t="s">
        <v>47</v>
      </c>
      <c r="E15" s="62"/>
      <c r="F15" s="59"/>
      <c r="G15" s="59"/>
      <c r="H15" s="59"/>
      <c r="I15" s="59"/>
      <c r="J15" s="55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7">
        <v>34563640</v>
      </c>
      <c r="X15" s="57">
        <v>30000000</v>
      </c>
      <c r="Y15" s="57">
        <v>0</v>
      </c>
      <c r="Z15" s="57">
        <v>6417858.7800000003</v>
      </c>
      <c r="AA15" s="57">
        <v>0</v>
      </c>
      <c r="AB15" s="57">
        <f>W15-Z15</f>
        <v>28145781.219999999</v>
      </c>
      <c r="AC15" s="57"/>
      <c r="AD15" s="57">
        <v>15063640</v>
      </c>
      <c r="AE15" s="57">
        <v>0</v>
      </c>
      <c r="AF15" s="57">
        <v>1473918.99</v>
      </c>
      <c r="AG15" s="57">
        <v>0</v>
      </c>
      <c r="AH15" s="57">
        <f>AB15-AF15</f>
        <v>26671862.23</v>
      </c>
      <c r="AI15" s="57">
        <f>W15+AC15</f>
        <v>34563640</v>
      </c>
      <c r="AJ15" s="57">
        <f>Z15+AF15</f>
        <v>7891777.7700000005</v>
      </c>
      <c r="AK15" s="57">
        <f>AA15+AG15</f>
        <v>0</v>
      </c>
      <c r="AL15" s="57">
        <f t="shared" si="0"/>
        <v>26671862.23</v>
      </c>
      <c r="AM15" s="57"/>
    </row>
    <row r="16" spans="1:39" ht="14.45" x14ac:dyDescent="0.3">
      <c r="A16" s="4" t="s">
        <v>48</v>
      </c>
      <c r="B16" s="11"/>
      <c r="C16" s="8"/>
      <c r="D16" s="56"/>
      <c r="E16" s="62"/>
      <c r="F16" s="59"/>
      <c r="G16" s="59"/>
      <c r="H16" s="59"/>
      <c r="I16" s="59"/>
      <c r="J16" s="59"/>
      <c r="K16" s="59"/>
      <c r="L16" s="57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7"/>
      <c r="X16" s="57">
        <v>843605.11</v>
      </c>
      <c r="Y16" s="57">
        <v>0</v>
      </c>
      <c r="Z16" s="57">
        <v>0</v>
      </c>
      <c r="AA16" s="57">
        <v>0</v>
      </c>
      <c r="AB16" s="57"/>
      <c r="AC16" s="57"/>
      <c r="AD16" s="57">
        <v>251727.93</v>
      </c>
      <c r="AE16" s="57">
        <v>0</v>
      </c>
      <c r="AF16" s="57">
        <v>0</v>
      </c>
      <c r="AG16" s="57">
        <v>0</v>
      </c>
      <c r="AH16" s="57"/>
      <c r="AI16" s="57"/>
      <c r="AJ16" s="57"/>
      <c r="AK16" s="57"/>
      <c r="AL16" s="57">
        <f t="shared" si="0"/>
        <v>0</v>
      </c>
      <c r="AM16" s="57"/>
    </row>
    <row r="17" spans="1:39" s="17" customFormat="1" x14ac:dyDescent="0.25">
      <c r="A17" s="15" t="s">
        <v>49</v>
      </c>
      <c r="B17" s="16" t="s">
        <v>50</v>
      </c>
      <c r="C17" s="16"/>
      <c r="D17" s="54"/>
      <c r="E17" s="55">
        <f t="shared" ref="E17:W17" si="1">SUM(E6:E16)</f>
        <v>73758118.420000002</v>
      </c>
      <c r="F17" s="55">
        <f t="shared" si="1"/>
        <v>23891060.789999999</v>
      </c>
      <c r="G17" s="55">
        <f t="shared" si="1"/>
        <v>2571918</v>
      </c>
      <c r="H17" s="55">
        <f t="shared" si="1"/>
        <v>23891060.789999999</v>
      </c>
      <c r="I17" s="55">
        <f t="shared" si="1"/>
        <v>2382800</v>
      </c>
      <c r="J17" s="55">
        <f t="shared" si="1"/>
        <v>49867057.630000003</v>
      </c>
      <c r="K17" s="55">
        <f t="shared" si="1"/>
        <v>6354372.8600000003</v>
      </c>
      <c r="L17" s="55">
        <f t="shared" si="1"/>
        <v>55591585.25</v>
      </c>
      <c r="M17" s="55">
        <f t="shared" si="1"/>
        <v>1270874.56</v>
      </c>
      <c r="N17" s="55">
        <f t="shared" si="1"/>
        <v>24270863.559999999</v>
      </c>
      <c r="O17" s="55">
        <f t="shared" si="1"/>
        <v>0</v>
      </c>
      <c r="P17" s="55">
        <f t="shared" si="1"/>
        <v>31950566.930000003</v>
      </c>
      <c r="Q17" s="55">
        <f t="shared" si="1"/>
        <v>0</v>
      </c>
      <c r="R17" s="55">
        <f t="shared" si="1"/>
        <v>18084661.359999999</v>
      </c>
      <c r="S17" s="55">
        <f t="shared" si="1"/>
        <v>0</v>
      </c>
      <c r="T17" s="55">
        <f t="shared" si="1"/>
        <v>17777248.120000001</v>
      </c>
      <c r="U17" s="55">
        <f t="shared" si="1"/>
        <v>0</v>
      </c>
      <c r="V17" s="55">
        <f t="shared" si="1"/>
        <v>9089820.5100000016</v>
      </c>
      <c r="W17" s="55">
        <f t="shared" si="1"/>
        <v>36928509.890000001</v>
      </c>
      <c r="X17" s="55">
        <f>SUM(X6:X16)</f>
        <v>33208475</v>
      </c>
      <c r="Y17" s="55">
        <f t="shared" ref="Y17:AL17" si="2">SUM(Y6:Y16)</f>
        <v>0</v>
      </c>
      <c r="Z17" s="55">
        <f t="shared" si="2"/>
        <v>8593140.2800000012</v>
      </c>
      <c r="AA17" s="55">
        <f t="shared" si="2"/>
        <v>0</v>
      </c>
      <c r="AB17" s="55">
        <f t="shared" si="2"/>
        <v>28204363.66</v>
      </c>
      <c r="AC17" s="55">
        <f t="shared" si="2"/>
        <v>119689.63</v>
      </c>
      <c r="AD17" s="55">
        <f>SUM(AD6:AD16)</f>
        <v>15493640</v>
      </c>
      <c r="AE17" s="55">
        <f t="shared" si="2"/>
        <v>0</v>
      </c>
      <c r="AF17" s="55">
        <f t="shared" si="2"/>
        <v>1520703.6099999999</v>
      </c>
      <c r="AG17" s="55">
        <f t="shared" si="2"/>
        <v>0</v>
      </c>
      <c r="AH17" s="55">
        <f>SUM(AH6:AH16)</f>
        <v>26803349.68</v>
      </c>
      <c r="AI17" s="55">
        <f>SUM(AI6:AI16)</f>
        <v>117029684.84999999</v>
      </c>
      <c r="AJ17" s="55">
        <f t="shared" si="2"/>
        <v>76053016.359999985</v>
      </c>
      <c r="AK17" s="55">
        <f t="shared" si="2"/>
        <v>0</v>
      </c>
      <c r="AL17" s="55">
        <f t="shared" si="2"/>
        <v>31886847.98</v>
      </c>
      <c r="AM17" s="57"/>
    </row>
    <row r="18" spans="1:39" x14ac:dyDescent="0.25">
      <c r="B18" s="18"/>
      <c r="C18" s="18"/>
      <c r="D18" s="18"/>
      <c r="E18" s="18"/>
    </row>
    <row r="19" spans="1:39" x14ac:dyDescent="0.25">
      <c r="B19" s="18"/>
      <c r="C19" s="18"/>
      <c r="D19" s="18"/>
      <c r="E19" s="18"/>
    </row>
    <row r="20" spans="1:39" x14ac:dyDescent="0.25">
      <c r="B20" s="18"/>
      <c r="C20" s="18"/>
      <c r="D20" s="18"/>
      <c r="E20" s="18"/>
    </row>
    <row r="21" spans="1:39" x14ac:dyDescent="0.25">
      <c r="B21" s="18"/>
      <c r="C21" s="18"/>
      <c r="D21" s="18"/>
      <c r="E21" s="18"/>
    </row>
    <row r="22" spans="1:39" x14ac:dyDescent="0.25">
      <c r="B22" s="18"/>
      <c r="C22" s="18"/>
      <c r="D22" s="18"/>
      <c r="E22" s="18"/>
    </row>
    <row r="23" spans="1:39" x14ac:dyDescent="0.25">
      <c r="B23" s="18"/>
      <c r="C23" s="18"/>
      <c r="D23" s="18"/>
      <c r="E23" s="18"/>
    </row>
    <row r="24" spans="1:39" x14ac:dyDescent="0.25">
      <c r="B24" s="18"/>
      <c r="C24" s="18"/>
      <c r="D24" s="18"/>
      <c r="E24" s="18"/>
    </row>
    <row r="25" spans="1:39" x14ac:dyDescent="0.25">
      <c r="B25" s="18"/>
      <c r="C25" s="18"/>
      <c r="D25" s="18"/>
      <c r="E25" s="18"/>
    </row>
    <row r="26" spans="1:39" x14ac:dyDescent="0.25">
      <c r="B26" s="18"/>
      <c r="C26" s="18"/>
      <c r="D26" s="18"/>
      <c r="E26" s="18"/>
    </row>
    <row r="27" spans="1:39" x14ac:dyDescent="0.25">
      <c r="B27" s="18"/>
      <c r="C27" s="18"/>
      <c r="D27" s="18"/>
      <c r="E27" s="18"/>
    </row>
    <row r="28" spans="1:39" x14ac:dyDescent="0.25">
      <c r="B28" s="18"/>
      <c r="C28" s="18"/>
      <c r="D28" s="18"/>
      <c r="E28" s="18"/>
    </row>
    <row r="29" spans="1:39" x14ac:dyDescent="0.25">
      <c r="B29" s="18"/>
      <c r="C29" s="18"/>
      <c r="D29" s="18"/>
      <c r="E29" s="18"/>
    </row>
    <row r="30" spans="1:39" ht="15" customHeight="1" x14ac:dyDescent="0.25">
      <c r="C30" s="18"/>
      <c r="D30" s="18"/>
      <c r="E30" s="18"/>
    </row>
    <row r="31" spans="1:39" x14ac:dyDescent="0.25">
      <c r="B31" s="18"/>
      <c r="C31" s="18"/>
      <c r="D31" s="18"/>
      <c r="E31" s="18"/>
    </row>
    <row r="32" spans="1:39" x14ac:dyDescent="0.25">
      <c r="B32" s="18"/>
      <c r="C32" s="18"/>
      <c r="D32" s="18"/>
      <c r="E32" s="18"/>
    </row>
    <row r="33" spans="2:5" x14ac:dyDescent="0.25">
      <c r="B33" s="18"/>
      <c r="C33" s="18"/>
      <c r="D33" s="18"/>
      <c r="E33" s="18"/>
    </row>
    <row r="34" spans="2:5" x14ac:dyDescent="0.25">
      <c r="B34" s="18"/>
      <c r="C34" s="18"/>
      <c r="D34" s="18"/>
      <c r="E34" s="18"/>
    </row>
    <row r="35" spans="2:5" x14ac:dyDescent="0.25">
      <c r="B35" s="18"/>
      <c r="C35" s="18"/>
      <c r="D35" s="18"/>
      <c r="E35" s="18"/>
    </row>
    <row r="36" spans="2:5" x14ac:dyDescent="0.25">
      <c r="B36" s="18"/>
      <c r="C36" s="18"/>
      <c r="D36" s="18"/>
      <c r="E36" s="18"/>
    </row>
    <row r="37" spans="2:5" x14ac:dyDescent="0.25">
      <c r="B37" s="18"/>
      <c r="C37" s="18"/>
      <c r="D37" s="18"/>
      <c r="E37" s="18"/>
    </row>
    <row r="38" spans="2:5" x14ac:dyDescent="0.25">
      <c r="B38" s="18"/>
      <c r="C38" s="18"/>
      <c r="D38" s="18"/>
      <c r="E38" s="18"/>
    </row>
    <row r="39" spans="2:5" x14ac:dyDescent="0.25">
      <c r="B39" s="18"/>
      <c r="C39" s="18"/>
      <c r="D39" s="18"/>
      <c r="E39" s="18"/>
    </row>
    <row r="40" spans="2:5" x14ac:dyDescent="0.25">
      <c r="B40" s="18"/>
      <c r="C40" s="18"/>
      <c r="D40" s="18"/>
      <c r="E40" s="18"/>
    </row>
    <row r="41" spans="2:5" x14ac:dyDescent="0.25">
      <c r="B41" s="18"/>
      <c r="C41" s="18"/>
      <c r="D41" s="18"/>
      <c r="E41" s="18"/>
    </row>
    <row r="42" spans="2:5" x14ac:dyDescent="0.25">
      <c r="B42" s="18"/>
      <c r="C42" s="18"/>
      <c r="D42" s="18"/>
      <c r="E42" s="18"/>
    </row>
    <row r="43" spans="2:5" x14ac:dyDescent="0.25">
      <c r="B43" s="18"/>
      <c r="C43" s="18"/>
      <c r="D43" s="18"/>
      <c r="E43" s="18"/>
    </row>
    <row r="44" spans="2:5" x14ac:dyDescent="0.25">
      <c r="B44" s="18"/>
      <c r="C44" s="18"/>
      <c r="D44" s="18"/>
      <c r="E44" s="18"/>
    </row>
    <row r="45" spans="2:5" x14ac:dyDescent="0.25">
      <c r="B45" s="18"/>
      <c r="C45" s="18"/>
      <c r="D45" s="18"/>
      <c r="E45" s="18"/>
    </row>
    <row r="46" spans="2:5" x14ac:dyDescent="0.25">
      <c r="B46" s="18"/>
      <c r="C46" s="18"/>
      <c r="D46" s="18"/>
      <c r="E46" s="18"/>
    </row>
    <row r="47" spans="2:5" x14ac:dyDescent="0.25">
      <c r="B47" s="18"/>
      <c r="C47" s="18"/>
      <c r="D47" s="18"/>
      <c r="E47" s="18"/>
    </row>
    <row r="48" spans="2:5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8"/>
      <c r="C52" s="18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8"/>
      <c r="C54" s="18"/>
      <c r="D54" s="18"/>
      <c r="E54" s="18"/>
    </row>
    <row r="55" spans="2:5" x14ac:dyDescent="0.25">
      <c r="B55" s="18"/>
      <c r="C55" s="18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  <row r="58" spans="2:5" x14ac:dyDescent="0.25">
      <c r="B58" s="18"/>
      <c r="C58" s="18"/>
      <c r="D58" s="18"/>
      <c r="E58" s="18"/>
    </row>
    <row r="59" spans="2:5" x14ac:dyDescent="0.25">
      <c r="B59" s="18"/>
      <c r="C59" s="18"/>
      <c r="D59" s="18"/>
      <c r="E59" s="18"/>
    </row>
    <row r="60" spans="2:5" x14ac:dyDescent="0.25">
      <c r="B60" s="18"/>
      <c r="C60" s="18"/>
      <c r="D60" s="18"/>
      <c r="E60" s="18"/>
    </row>
    <row r="61" spans="2:5" x14ac:dyDescent="0.25">
      <c r="B61" s="18"/>
      <c r="C61" s="18"/>
      <c r="D61" s="18"/>
      <c r="E61" s="18"/>
    </row>
    <row r="62" spans="2:5" x14ac:dyDescent="0.25">
      <c r="B62" s="18"/>
      <c r="C62" s="18"/>
      <c r="D62" s="18"/>
      <c r="E62" s="18"/>
    </row>
    <row r="63" spans="2:5" x14ac:dyDescent="0.25">
      <c r="B63" s="18"/>
      <c r="C63" s="18"/>
      <c r="D63" s="18"/>
      <c r="E63" s="18"/>
    </row>
    <row r="64" spans="2:5" x14ac:dyDescent="0.25">
      <c r="B64" s="18"/>
      <c r="C64" s="18"/>
      <c r="D64" s="18"/>
      <c r="E64" s="18"/>
    </row>
    <row r="65" spans="2:5" x14ac:dyDescent="0.25">
      <c r="B65" s="18"/>
      <c r="C65" s="18"/>
      <c r="D65" s="18"/>
      <c r="E65" s="18"/>
    </row>
    <row r="66" spans="2:5" x14ac:dyDescent="0.25">
      <c r="B66" s="18"/>
      <c r="C66" s="18"/>
      <c r="D66" s="18"/>
      <c r="E66" s="18"/>
    </row>
    <row r="67" spans="2:5" x14ac:dyDescent="0.25">
      <c r="B67" s="18"/>
      <c r="C67" s="18"/>
      <c r="D67" s="18"/>
      <c r="E67" s="18"/>
    </row>
    <row r="68" spans="2:5" x14ac:dyDescent="0.25">
      <c r="B68" s="18"/>
      <c r="C68" s="18"/>
      <c r="D68" s="18"/>
      <c r="E68" s="18"/>
    </row>
    <row r="69" spans="2:5" x14ac:dyDescent="0.25">
      <c r="B69" s="18"/>
      <c r="C69" s="18"/>
      <c r="D69" s="18"/>
      <c r="E69" s="18"/>
    </row>
    <row r="70" spans="2:5" x14ac:dyDescent="0.25">
      <c r="B70" s="18"/>
      <c r="C70" s="18"/>
      <c r="D70" s="18"/>
      <c r="E70" s="18"/>
    </row>
    <row r="71" spans="2:5" x14ac:dyDescent="0.25">
      <c r="B71" s="18"/>
      <c r="C71" s="18"/>
      <c r="D71" s="18"/>
      <c r="E71" s="18"/>
    </row>
    <row r="72" spans="2:5" x14ac:dyDescent="0.25">
      <c r="B72" s="18"/>
      <c r="C72" s="18"/>
      <c r="D72" s="18"/>
      <c r="E72" s="18"/>
    </row>
    <row r="73" spans="2:5" x14ac:dyDescent="0.25">
      <c r="B73" s="18"/>
      <c r="C73" s="18"/>
      <c r="D73" s="18"/>
      <c r="E73" s="18"/>
    </row>
    <row r="74" spans="2:5" x14ac:dyDescent="0.25">
      <c r="B74" s="18"/>
      <c r="C74" s="18"/>
      <c r="D74" s="18"/>
      <c r="E74" s="18"/>
    </row>
    <row r="75" spans="2:5" x14ac:dyDescent="0.25">
      <c r="B75" s="18"/>
      <c r="C75" s="18"/>
      <c r="D75" s="18"/>
      <c r="E75" s="18"/>
    </row>
    <row r="76" spans="2:5" x14ac:dyDescent="0.25">
      <c r="B76" s="18"/>
      <c r="C76" s="18"/>
      <c r="D76" s="18"/>
      <c r="E76" s="18"/>
    </row>
    <row r="77" spans="2:5" x14ac:dyDescent="0.25">
      <c r="B77" s="18"/>
      <c r="C77" s="18"/>
      <c r="D77" s="18"/>
      <c r="E77" s="18"/>
    </row>
    <row r="78" spans="2:5" x14ac:dyDescent="0.25">
      <c r="B78" s="18"/>
      <c r="C78" s="18"/>
      <c r="D78" s="18"/>
      <c r="E78" s="18"/>
    </row>
    <row r="79" spans="2:5" x14ac:dyDescent="0.25">
      <c r="B79" s="18"/>
      <c r="C79" s="18"/>
      <c r="D79" s="18"/>
      <c r="E79" s="18"/>
    </row>
    <row r="80" spans="2:5" x14ac:dyDescent="0.25">
      <c r="B80" s="18"/>
      <c r="C80" s="18"/>
      <c r="D80" s="18"/>
      <c r="E80" s="18"/>
    </row>
    <row r="81" spans="2:5" x14ac:dyDescent="0.25">
      <c r="B81" s="18"/>
      <c r="C81" s="18"/>
      <c r="D81" s="18"/>
      <c r="E81" s="18"/>
    </row>
    <row r="82" spans="2:5" x14ac:dyDescent="0.25">
      <c r="B82" s="18"/>
      <c r="C82" s="18"/>
      <c r="D82" s="18"/>
      <c r="E82" s="18"/>
    </row>
    <row r="83" spans="2:5" x14ac:dyDescent="0.25">
      <c r="B83" s="18"/>
      <c r="C83" s="18"/>
      <c r="D83" s="18"/>
      <c r="E83" s="18"/>
    </row>
    <row r="84" spans="2:5" x14ac:dyDescent="0.25">
      <c r="B84" s="18"/>
      <c r="C84" s="18"/>
      <c r="D84" s="18"/>
      <c r="E84" s="18"/>
    </row>
    <row r="85" spans="2:5" x14ac:dyDescent="0.25">
      <c r="B85" s="18"/>
      <c r="C85" s="18"/>
      <c r="D85" s="18"/>
      <c r="E85" s="18"/>
    </row>
    <row r="86" spans="2:5" x14ac:dyDescent="0.25">
      <c r="B86" s="18"/>
    </row>
    <row r="87" spans="2:5" x14ac:dyDescent="0.25">
      <c r="B87" s="18"/>
    </row>
    <row r="88" spans="2:5" x14ac:dyDescent="0.25">
      <c r="B88" s="18"/>
    </row>
    <row r="89" spans="2:5" x14ac:dyDescent="0.25">
      <c r="B89" s="18"/>
    </row>
    <row r="90" spans="2:5" x14ac:dyDescent="0.25">
      <c r="B90" s="18"/>
    </row>
    <row r="91" spans="2:5" x14ac:dyDescent="0.25">
      <c r="B91" s="18"/>
    </row>
    <row r="92" spans="2:5" x14ac:dyDescent="0.25">
      <c r="B92" s="18"/>
    </row>
    <row r="93" spans="2:5" x14ac:dyDescent="0.25">
      <c r="B93" s="18"/>
    </row>
    <row r="94" spans="2:5" x14ac:dyDescent="0.25">
      <c r="B94" s="18"/>
    </row>
    <row r="95" spans="2:5" x14ac:dyDescent="0.25">
      <c r="B95" s="18"/>
    </row>
    <row r="96" spans="2:5" x14ac:dyDescent="0.25">
      <c r="B96" s="18"/>
    </row>
    <row r="97" spans="2:2" x14ac:dyDescent="0.25">
      <c r="B97" s="18"/>
    </row>
    <row r="98" spans="2:2" x14ac:dyDescent="0.25">
      <c r="B98" s="18"/>
    </row>
    <row r="99" spans="2:2" x14ac:dyDescent="0.25">
      <c r="B99" s="18"/>
    </row>
    <row r="100" spans="2:2" x14ac:dyDescent="0.25">
      <c r="B100" s="18"/>
    </row>
    <row r="101" spans="2:2" x14ac:dyDescent="0.25">
      <c r="B101" s="18"/>
    </row>
    <row r="102" spans="2:2" x14ac:dyDescent="0.25">
      <c r="B102" s="18"/>
    </row>
    <row r="103" spans="2:2" x14ac:dyDescent="0.25">
      <c r="B103" s="18"/>
    </row>
    <row r="104" spans="2:2" x14ac:dyDescent="0.25">
      <c r="B104" s="18"/>
    </row>
    <row r="105" spans="2:2" x14ac:dyDescent="0.25">
      <c r="B105" s="18"/>
    </row>
    <row r="106" spans="2:2" x14ac:dyDescent="0.25">
      <c r="B106" s="18"/>
    </row>
    <row r="107" spans="2:2" x14ac:dyDescent="0.25">
      <c r="B107" s="18"/>
    </row>
    <row r="108" spans="2:2" x14ac:dyDescent="0.25">
      <c r="B108" s="18"/>
    </row>
    <row r="109" spans="2:2" x14ac:dyDescent="0.25">
      <c r="B109" s="18"/>
    </row>
    <row r="110" spans="2:2" x14ac:dyDescent="0.25">
      <c r="B110" s="18"/>
    </row>
    <row r="111" spans="2:2" x14ac:dyDescent="0.25">
      <c r="B111" s="18"/>
    </row>
    <row r="112" spans="2:2" x14ac:dyDescent="0.25">
      <c r="B112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  <row r="116" spans="2:2" x14ac:dyDescent="0.25">
      <c r="B116" s="18"/>
    </row>
    <row r="117" spans="2:2" x14ac:dyDescent="0.25">
      <c r="B117" s="18"/>
    </row>
    <row r="118" spans="2:2" x14ac:dyDescent="0.25">
      <c r="B118" s="18"/>
    </row>
    <row r="119" spans="2:2" x14ac:dyDescent="0.25">
      <c r="B119" s="18"/>
    </row>
    <row r="120" spans="2:2" x14ac:dyDescent="0.25">
      <c r="B120" s="18"/>
    </row>
    <row r="121" spans="2:2" x14ac:dyDescent="0.25">
      <c r="B121" s="18"/>
    </row>
    <row r="122" spans="2:2" x14ac:dyDescent="0.25">
      <c r="B122" s="18"/>
    </row>
    <row r="123" spans="2:2" x14ac:dyDescent="0.25">
      <c r="B123" s="18"/>
    </row>
    <row r="124" spans="2:2" x14ac:dyDescent="0.25">
      <c r="B124" s="18"/>
    </row>
    <row r="125" spans="2:2" x14ac:dyDescent="0.25">
      <c r="B125" s="18"/>
    </row>
    <row r="126" spans="2:2" x14ac:dyDescent="0.25">
      <c r="B126" s="18"/>
    </row>
    <row r="127" spans="2:2" x14ac:dyDescent="0.25">
      <c r="B127" s="18"/>
    </row>
    <row r="128" spans="2:2" x14ac:dyDescent="0.25">
      <c r="B128" s="18"/>
    </row>
    <row r="129" spans="2:2" x14ac:dyDescent="0.25">
      <c r="B129" s="18"/>
    </row>
    <row r="130" spans="2:2" x14ac:dyDescent="0.25">
      <c r="B130" s="18"/>
    </row>
    <row r="131" spans="2:2" x14ac:dyDescent="0.25">
      <c r="B131" s="18"/>
    </row>
    <row r="132" spans="2:2" x14ac:dyDescent="0.25">
      <c r="B132" s="18"/>
    </row>
    <row r="133" spans="2:2" x14ac:dyDescent="0.25">
      <c r="B133" s="18"/>
    </row>
    <row r="134" spans="2:2" x14ac:dyDescent="0.25">
      <c r="B134" s="18"/>
    </row>
    <row r="135" spans="2:2" x14ac:dyDescent="0.25">
      <c r="B135" s="18"/>
    </row>
    <row r="136" spans="2:2" x14ac:dyDescent="0.25">
      <c r="B136" s="18"/>
    </row>
    <row r="137" spans="2:2" x14ac:dyDescent="0.25">
      <c r="B137" s="18"/>
    </row>
    <row r="138" spans="2:2" x14ac:dyDescent="0.25">
      <c r="B138" s="18"/>
    </row>
    <row r="139" spans="2:2" x14ac:dyDescent="0.25">
      <c r="B139" s="18"/>
    </row>
    <row r="140" spans="2:2" x14ac:dyDescent="0.25">
      <c r="B140" s="18"/>
    </row>
    <row r="141" spans="2:2" x14ac:dyDescent="0.25">
      <c r="B141" s="18"/>
    </row>
    <row r="142" spans="2:2" x14ac:dyDescent="0.25">
      <c r="B142" s="18"/>
    </row>
    <row r="143" spans="2:2" x14ac:dyDescent="0.25">
      <c r="B143" s="18"/>
    </row>
    <row r="144" spans="2:2" x14ac:dyDescent="0.25">
      <c r="B144" s="18"/>
    </row>
    <row r="145" spans="2:2" x14ac:dyDescent="0.25">
      <c r="B145" s="18"/>
    </row>
    <row r="146" spans="2:2" x14ac:dyDescent="0.25">
      <c r="B146" s="18"/>
    </row>
    <row r="147" spans="2:2" x14ac:dyDescent="0.25">
      <c r="B147" s="18"/>
    </row>
    <row r="148" spans="2:2" x14ac:dyDescent="0.25">
      <c r="B148" s="18"/>
    </row>
    <row r="149" spans="2:2" x14ac:dyDescent="0.25">
      <c r="B149" s="18"/>
    </row>
    <row r="150" spans="2:2" x14ac:dyDescent="0.25">
      <c r="B150" s="18"/>
    </row>
    <row r="151" spans="2:2" x14ac:dyDescent="0.25">
      <c r="B151" s="18"/>
    </row>
    <row r="152" spans="2:2" x14ac:dyDescent="0.25">
      <c r="B152" s="18"/>
    </row>
    <row r="153" spans="2:2" x14ac:dyDescent="0.25">
      <c r="B153" s="18"/>
    </row>
    <row r="154" spans="2:2" x14ac:dyDescent="0.25">
      <c r="B154" s="18"/>
    </row>
    <row r="155" spans="2:2" x14ac:dyDescent="0.25">
      <c r="B155" s="18"/>
    </row>
    <row r="156" spans="2:2" x14ac:dyDescent="0.25">
      <c r="B156" s="18"/>
    </row>
    <row r="157" spans="2:2" x14ac:dyDescent="0.25">
      <c r="B157" s="18"/>
    </row>
    <row r="158" spans="2:2" x14ac:dyDescent="0.25">
      <c r="B158" s="18"/>
    </row>
    <row r="159" spans="2:2" x14ac:dyDescent="0.25">
      <c r="B159" s="18"/>
    </row>
    <row r="160" spans="2:2" x14ac:dyDescent="0.25">
      <c r="B160" s="18"/>
    </row>
    <row r="161" spans="2:2" x14ac:dyDescent="0.25">
      <c r="B161" s="18"/>
    </row>
    <row r="162" spans="2:2" x14ac:dyDescent="0.25">
      <c r="B162" s="18"/>
    </row>
    <row r="163" spans="2:2" x14ac:dyDescent="0.25">
      <c r="B163" s="18"/>
    </row>
    <row r="164" spans="2:2" x14ac:dyDescent="0.25">
      <c r="B164" s="18"/>
    </row>
    <row r="165" spans="2:2" x14ac:dyDescent="0.25">
      <c r="B165" s="18"/>
    </row>
    <row r="166" spans="2:2" x14ac:dyDescent="0.25">
      <c r="B166" s="18"/>
    </row>
    <row r="167" spans="2:2" x14ac:dyDescent="0.25">
      <c r="B167" s="18"/>
    </row>
    <row r="168" spans="2:2" x14ac:dyDescent="0.25">
      <c r="B168" s="18"/>
    </row>
    <row r="169" spans="2:2" x14ac:dyDescent="0.25">
      <c r="B169" s="18"/>
    </row>
    <row r="170" spans="2:2" x14ac:dyDescent="0.25">
      <c r="B170" s="18"/>
    </row>
    <row r="171" spans="2:2" x14ac:dyDescent="0.25">
      <c r="B171" s="18"/>
    </row>
    <row r="172" spans="2:2" x14ac:dyDescent="0.25">
      <c r="B172" s="18"/>
    </row>
    <row r="173" spans="2:2" x14ac:dyDescent="0.25">
      <c r="B173" s="18"/>
    </row>
    <row r="174" spans="2:2" x14ac:dyDescent="0.25">
      <c r="B174" s="18"/>
    </row>
    <row r="175" spans="2:2" x14ac:dyDescent="0.25">
      <c r="B175" s="18"/>
    </row>
    <row r="176" spans="2:2" x14ac:dyDescent="0.25">
      <c r="B176" s="18"/>
    </row>
    <row r="177" spans="2:2" x14ac:dyDescent="0.25">
      <c r="B177" s="18"/>
    </row>
    <row r="178" spans="2:2" x14ac:dyDescent="0.25">
      <c r="B178" s="18"/>
    </row>
    <row r="179" spans="2:2" x14ac:dyDescent="0.25">
      <c r="B179" s="18"/>
    </row>
    <row r="180" spans="2:2" x14ac:dyDescent="0.25">
      <c r="B180" s="18"/>
    </row>
    <row r="181" spans="2:2" x14ac:dyDescent="0.25">
      <c r="B181" s="18"/>
    </row>
    <row r="182" spans="2:2" x14ac:dyDescent="0.25">
      <c r="B182" s="18"/>
    </row>
    <row r="183" spans="2:2" x14ac:dyDescent="0.25">
      <c r="B183" s="18"/>
    </row>
    <row r="184" spans="2:2" x14ac:dyDescent="0.25">
      <c r="B184" s="18"/>
    </row>
    <row r="185" spans="2:2" x14ac:dyDescent="0.25">
      <c r="B185" s="18"/>
    </row>
    <row r="186" spans="2:2" x14ac:dyDescent="0.25">
      <c r="B186" s="18"/>
    </row>
    <row r="187" spans="2:2" x14ac:dyDescent="0.25">
      <c r="B187" s="18"/>
    </row>
    <row r="188" spans="2:2" x14ac:dyDescent="0.25">
      <c r="B188" s="18"/>
    </row>
    <row r="189" spans="2:2" x14ac:dyDescent="0.25">
      <c r="B189" s="18"/>
    </row>
    <row r="190" spans="2:2" x14ac:dyDescent="0.25">
      <c r="B190" s="18"/>
    </row>
    <row r="191" spans="2:2" x14ac:dyDescent="0.25">
      <c r="B191" s="18"/>
    </row>
    <row r="192" spans="2:2" x14ac:dyDescent="0.25">
      <c r="B192" s="18"/>
    </row>
    <row r="193" spans="2:2" x14ac:dyDescent="0.25">
      <c r="B193" s="18"/>
    </row>
  </sheetData>
  <mergeCells count="37">
    <mergeCell ref="A12:A13"/>
    <mergeCell ref="B12:B13"/>
    <mergeCell ref="Z3:AA3"/>
    <mergeCell ref="AB3:AB4"/>
    <mergeCell ref="AC3:AC4"/>
    <mergeCell ref="X3:Y3"/>
    <mergeCell ref="A2:A4"/>
    <mergeCell ref="AI3:AI4"/>
    <mergeCell ref="AJ3:AK3"/>
    <mergeCell ref="AL3:AL4"/>
    <mergeCell ref="B6:B9"/>
    <mergeCell ref="AD3:AE3"/>
    <mergeCell ref="B2:B4"/>
    <mergeCell ref="C2:C4"/>
    <mergeCell ref="D2:D4"/>
    <mergeCell ref="E2:J2"/>
    <mergeCell ref="W2:AB2"/>
    <mergeCell ref="AC2:AH2"/>
    <mergeCell ref="AI2:AL2"/>
    <mergeCell ref="P3:P4"/>
    <mergeCell ref="Q2:V2"/>
    <mergeCell ref="AM2:AM4"/>
    <mergeCell ref="E3:E4"/>
    <mergeCell ref="F3:G3"/>
    <mergeCell ref="H3:I3"/>
    <mergeCell ref="J3:J4"/>
    <mergeCell ref="K3:K4"/>
    <mergeCell ref="AF3:AG3"/>
    <mergeCell ref="AH3:AH4"/>
    <mergeCell ref="Q3:Q4"/>
    <mergeCell ref="R3:S3"/>
    <mergeCell ref="T3:U3"/>
    <mergeCell ref="V3:V4"/>
    <mergeCell ref="W3:W4"/>
    <mergeCell ref="K2:P2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4"/>
  <sheetViews>
    <sheetView zoomScale="80" zoomScaleNormal="80" workbookViewId="0">
      <selection activeCell="G15" sqref="G15"/>
    </sheetView>
  </sheetViews>
  <sheetFormatPr defaultColWidth="9.140625" defaultRowHeight="15.75" x14ac:dyDescent="0.25"/>
  <cols>
    <col min="1" max="1" width="18.85546875" style="19" customWidth="1"/>
    <col min="2" max="2" width="12" style="19" customWidth="1"/>
    <col min="3" max="3" width="13.5703125" style="49" customWidth="1"/>
    <col min="4" max="4" width="13.5703125" style="19" bestFit="1" customWidth="1"/>
    <col min="5" max="6" width="11.42578125" style="19" bestFit="1" customWidth="1"/>
    <col min="7" max="8" width="10" style="19" bestFit="1" customWidth="1"/>
    <col min="9" max="9" width="12.42578125" style="19" bestFit="1" customWidth="1"/>
    <col min="10" max="10" width="12.28515625" style="19" bestFit="1" customWidth="1"/>
    <col min="11" max="11" width="9.85546875" style="19" bestFit="1" customWidth="1"/>
    <col min="12" max="12" width="9.140625" style="19" bestFit="1" customWidth="1"/>
    <col min="13" max="13" width="11.28515625" style="19" bestFit="1" customWidth="1"/>
    <col min="14" max="14" width="11.5703125" style="19" bestFit="1" customWidth="1"/>
    <col min="15" max="15" width="12.42578125" style="19" bestFit="1" customWidth="1"/>
    <col min="16" max="16" width="12" style="19" bestFit="1" customWidth="1"/>
    <col min="17" max="18" width="13.42578125" style="19" bestFit="1" customWidth="1"/>
    <col min="19" max="19" width="12.28515625" style="19" bestFit="1" customWidth="1"/>
    <col min="20" max="20" width="12.28515625" style="40" bestFit="1" customWidth="1"/>
    <col min="21" max="16384" width="9.140625" style="19"/>
  </cols>
  <sheetData>
    <row r="1" spans="1:20" ht="35.25" customHeight="1" x14ac:dyDescent="0.25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23"/>
      <c r="L1" s="23"/>
      <c r="M1" s="23"/>
      <c r="N1" s="23"/>
      <c r="O1" s="23"/>
      <c r="P1" s="23"/>
      <c r="Q1" s="23"/>
      <c r="R1" s="23"/>
      <c r="S1" s="23"/>
    </row>
    <row r="2" spans="1:20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23"/>
      <c r="L2" s="23"/>
      <c r="M2" s="23"/>
      <c r="N2" s="23"/>
      <c r="O2" s="23"/>
      <c r="P2" s="23"/>
      <c r="Q2" s="23"/>
      <c r="R2" s="23"/>
      <c r="S2" s="23"/>
    </row>
    <row r="3" spans="1:20" s="50" customFormat="1" ht="12.75" x14ac:dyDescent="0.2">
      <c r="A3" s="50" t="s">
        <v>52</v>
      </c>
      <c r="C3" s="51"/>
      <c r="T3" s="40" t="s">
        <v>53</v>
      </c>
    </row>
    <row r="4" spans="1:20" s="22" customFormat="1" ht="95.25" customHeight="1" x14ac:dyDescent="0.25">
      <c r="A4" s="70"/>
      <c r="B4" s="70" t="s">
        <v>3</v>
      </c>
      <c r="C4" s="76" t="s">
        <v>54</v>
      </c>
      <c r="D4" s="70" t="s">
        <v>55</v>
      </c>
      <c r="E4" s="73" t="s">
        <v>13</v>
      </c>
      <c r="F4" s="73"/>
      <c r="G4" s="74" t="s">
        <v>25</v>
      </c>
      <c r="H4" s="74"/>
      <c r="I4" s="75" t="s">
        <v>29</v>
      </c>
      <c r="J4" s="75"/>
      <c r="K4" s="70" t="s">
        <v>56</v>
      </c>
      <c r="L4" s="70"/>
      <c r="M4" s="70" t="s">
        <v>42</v>
      </c>
      <c r="N4" s="70"/>
      <c r="O4" s="70" t="s">
        <v>46</v>
      </c>
      <c r="P4" s="70"/>
      <c r="Q4" s="70" t="s">
        <v>4</v>
      </c>
      <c r="R4" s="70"/>
      <c r="S4" s="70"/>
      <c r="T4" s="81" t="s">
        <v>57</v>
      </c>
    </row>
    <row r="5" spans="1:20" s="22" customFormat="1" ht="25.5" x14ac:dyDescent="0.25">
      <c r="A5" s="70"/>
      <c r="B5" s="70"/>
      <c r="C5" s="76"/>
      <c r="D5" s="70"/>
      <c r="E5" s="62" t="s">
        <v>58</v>
      </c>
      <c r="F5" s="62" t="s">
        <v>59</v>
      </c>
      <c r="G5" s="62" t="s">
        <v>58</v>
      </c>
      <c r="H5" s="62" t="s">
        <v>59</v>
      </c>
      <c r="I5" s="62" t="s">
        <v>58</v>
      </c>
      <c r="J5" s="62" t="s">
        <v>59</v>
      </c>
      <c r="K5" s="62" t="s">
        <v>58</v>
      </c>
      <c r="L5" s="62" t="s">
        <v>59</v>
      </c>
      <c r="M5" s="62" t="s">
        <v>58</v>
      </c>
      <c r="N5" s="62" t="s">
        <v>59</v>
      </c>
      <c r="O5" s="62" t="s">
        <v>58</v>
      </c>
      <c r="P5" s="62" t="s">
        <v>59</v>
      </c>
      <c r="Q5" s="62" t="s">
        <v>55</v>
      </c>
      <c r="R5" s="62" t="s">
        <v>58</v>
      </c>
      <c r="S5" s="62" t="s">
        <v>59</v>
      </c>
      <c r="T5" s="81"/>
    </row>
    <row r="6" spans="1:20" s="26" customFormat="1" ht="13.9" x14ac:dyDescent="0.3">
      <c r="A6" s="59">
        <v>1</v>
      </c>
      <c r="B6" s="24">
        <v>2</v>
      </c>
      <c r="C6" s="42">
        <v>3</v>
      </c>
      <c r="D6" s="24">
        <v>4</v>
      </c>
      <c r="E6" s="24">
        <v>5</v>
      </c>
      <c r="F6" s="24">
        <v>6</v>
      </c>
      <c r="G6" s="24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5">
        <v>20</v>
      </c>
    </row>
    <row r="7" spans="1:20" s="28" customFormat="1" ht="90.75" customHeight="1" x14ac:dyDescent="0.25">
      <c r="A7" s="27" t="s">
        <v>60</v>
      </c>
      <c r="B7" s="31"/>
      <c r="C7" s="43"/>
      <c r="D7" s="34">
        <f>D8</f>
        <v>2382800</v>
      </c>
      <c r="E7" s="34">
        <f>E8</f>
        <v>2382800</v>
      </c>
      <c r="F7" s="34">
        <f>F8</f>
        <v>2382800</v>
      </c>
      <c r="G7" s="34"/>
      <c r="H7" s="39"/>
      <c r="I7" s="39"/>
      <c r="J7" s="38"/>
      <c r="K7" s="38"/>
      <c r="L7" s="38"/>
      <c r="M7" s="38"/>
      <c r="N7" s="38"/>
      <c r="O7" s="38"/>
      <c r="P7" s="38"/>
      <c r="Q7" s="38"/>
      <c r="R7" s="38">
        <f t="shared" ref="R7:R33" si="0">E7+G7+I7+K7+M7+O7</f>
        <v>2382800</v>
      </c>
      <c r="S7" s="38">
        <f t="shared" ref="S7:S33" si="1">F7+H7+J7+L7+N7+P7</f>
        <v>2382800</v>
      </c>
      <c r="T7" s="38">
        <f>T8</f>
        <v>0</v>
      </c>
    </row>
    <row r="8" spans="1:20" ht="25.5" x14ac:dyDescent="0.25">
      <c r="A8" s="21" t="s">
        <v>61</v>
      </c>
      <c r="B8" s="60" t="s">
        <v>62</v>
      </c>
      <c r="C8" s="63"/>
      <c r="D8" s="57">
        <v>2382800</v>
      </c>
      <c r="E8" s="57">
        <v>2382800</v>
      </c>
      <c r="F8" s="57">
        <v>2382800</v>
      </c>
      <c r="G8" s="57"/>
      <c r="H8" s="57"/>
      <c r="I8" s="57"/>
      <c r="J8" s="55"/>
      <c r="K8" s="55"/>
      <c r="L8" s="55"/>
      <c r="M8" s="55"/>
      <c r="N8" s="55"/>
      <c r="O8" s="55"/>
      <c r="P8" s="55"/>
      <c r="Q8" s="55">
        <f>D8</f>
        <v>2382800</v>
      </c>
      <c r="R8" s="55">
        <f t="shared" si="0"/>
        <v>2382800</v>
      </c>
      <c r="S8" s="55">
        <f t="shared" si="1"/>
        <v>2382800</v>
      </c>
      <c r="T8" s="55">
        <f>Q8-S8</f>
        <v>0</v>
      </c>
    </row>
    <row r="9" spans="1:20" s="28" customFormat="1" ht="77.25" customHeight="1" x14ac:dyDescent="0.25">
      <c r="A9" s="27" t="s">
        <v>63</v>
      </c>
      <c r="B9" s="29"/>
      <c r="C9" s="44"/>
      <c r="D9" s="36">
        <f>D10+D13</f>
        <v>179032.86</v>
      </c>
      <c r="E9" s="36">
        <f>SUM(E10:E14)</f>
        <v>306199.98</v>
      </c>
      <c r="F9" s="36">
        <f>SUM(F10:F14)</f>
        <v>115947.73999999999</v>
      </c>
      <c r="G9" s="36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 t="shared" si="0"/>
        <v>306199.98</v>
      </c>
      <c r="S9" s="38">
        <f t="shared" si="1"/>
        <v>115947.73999999999</v>
      </c>
      <c r="T9" s="38">
        <f>T10+T13</f>
        <v>47704.710000000006</v>
      </c>
    </row>
    <row r="10" spans="1:20" x14ac:dyDescent="0.25">
      <c r="A10" s="21" t="s">
        <v>61</v>
      </c>
      <c r="B10" s="69" t="s">
        <v>18</v>
      </c>
      <c r="C10" s="71" t="s">
        <v>64</v>
      </c>
      <c r="D10" s="68">
        <v>120450.42</v>
      </c>
      <c r="E10" s="30"/>
      <c r="F10" s="30"/>
      <c r="G10" s="30"/>
      <c r="H10" s="55"/>
      <c r="I10" s="55"/>
      <c r="J10" s="55"/>
      <c r="K10" s="55"/>
      <c r="L10" s="55"/>
      <c r="M10" s="55"/>
      <c r="N10" s="55"/>
      <c r="O10" s="55"/>
      <c r="P10" s="55"/>
      <c r="Q10" s="79">
        <f>D10</f>
        <v>120450.42</v>
      </c>
      <c r="R10" s="55">
        <f t="shared" si="0"/>
        <v>0</v>
      </c>
      <c r="S10" s="55">
        <f t="shared" si="1"/>
        <v>0</v>
      </c>
      <c r="T10" s="79">
        <v>0</v>
      </c>
    </row>
    <row r="11" spans="1:20" x14ac:dyDescent="0.25">
      <c r="A11" s="21" t="s">
        <v>65</v>
      </c>
      <c r="B11" s="69"/>
      <c r="C11" s="71"/>
      <c r="D11" s="68"/>
      <c r="E11" s="57">
        <v>75117.17</v>
      </c>
      <c r="F11" s="30"/>
      <c r="G11" s="30"/>
      <c r="H11" s="55"/>
      <c r="I11" s="55"/>
      <c r="J11" s="55"/>
      <c r="K11" s="55"/>
      <c r="L11" s="55"/>
      <c r="M11" s="55"/>
      <c r="N11" s="55"/>
      <c r="O11" s="55"/>
      <c r="P11" s="55"/>
      <c r="Q11" s="79"/>
      <c r="R11" s="55">
        <f t="shared" si="0"/>
        <v>75117.17</v>
      </c>
      <c r="S11" s="55">
        <f t="shared" si="1"/>
        <v>0</v>
      </c>
      <c r="T11" s="79"/>
    </row>
    <row r="12" spans="1:20" x14ac:dyDescent="0.25">
      <c r="A12" s="21" t="s">
        <v>66</v>
      </c>
      <c r="B12" s="69"/>
      <c r="C12" s="71"/>
      <c r="D12" s="68"/>
      <c r="E12" s="57">
        <v>113917.93</v>
      </c>
      <c r="F12" s="57">
        <v>105070.01</v>
      </c>
      <c r="G12" s="57"/>
      <c r="H12" s="55"/>
      <c r="I12" s="55"/>
      <c r="J12" s="55"/>
      <c r="K12" s="55"/>
      <c r="L12" s="55"/>
      <c r="M12" s="55"/>
      <c r="N12" s="55"/>
      <c r="O12" s="55"/>
      <c r="P12" s="55"/>
      <c r="Q12" s="79"/>
      <c r="R12" s="55">
        <f t="shared" si="0"/>
        <v>113917.93</v>
      </c>
      <c r="S12" s="55">
        <f t="shared" si="1"/>
        <v>105070.01</v>
      </c>
      <c r="T12" s="79"/>
    </row>
    <row r="13" spans="1:20" x14ac:dyDescent="0.25">
      <c r="A13" s="21" t="s">
        <v>67</v>
      </c>
      <c r="B13" s="67" t="s">
        <v>21</v>
      </c>
      <c r="C13" s="71" t="s">
        <v>68</v>
      </c>
      <c r="D13" s="68">
        <v>58582.44</v>
      </c>
      <c r="E13" s="57">
        <v>58582.44</v>
      </c>
      <c r="F13" s="57"/>
      <c r="G13" s="57"/>
      <c r="H13" s="55"/>
      <c r="I13" s="55"/>
      <c r="J13" s="55"/>
      <c r="K13" s="55"/>
      <c r="L13" s="55"/>
      <c r="M13" s="55"/>
      <c r="N13" s="55"/>
      <c r="O13" s="55"/>
      <c r="P13" s="55"/>
      <c r="Q13" s="79">
        <f>D13</f>
        <v>58582.44</v>
      </c>
      <c r="R13" s="55">
        <f t="shared" si="0"/>
        <v>58582.44</v>
      </c>
      <c r="S13" s="55">
        <f t="shared" si="1"/>
        <v>0</v>
      </c>
      <c r="T13" s="79">
        <f>Q13-S13-S14</f>
        <v>47704.710000000006</v>
      </c>
    </row>
    <row r="14" spans="1:20" ht="20.25" customHeight="1" x14ac:dyDescent="0.25">
      <c r="A14" s="21" t="s">
        <v>69</v>
      </c>
      <c r="B14" s="67"/>
      <c r="C14" s="71"/>
      <c r="D14" s="68"/>
      <c r="E14" s="57">
        <v>58582.44</v>
      </c>
      <c r="F14" s="57">
        <v>10877.73</v>
      </c>
      <c r="G14" s="57"/>
      <c r="H14" s="55"/>
      <c r="I14" s="55"/>
      <c r="J14" s="55"/>
      <c r="K14" s="55"/>
      <c r="L14" s="55"/>
      <c r="M14" s="55"/>
      <c r="N14" s="55"/>
      <c r="O14" s="55"/>
      <c r="P14" s="55"/>
      <c r="Q14" s="79"/>
      <c r="R14" s="55">
        <f t="shared" si="0"/>
        <v>58582.44</v>
      </c>
      <c r="S14" s="55">
        <f t="shared" si="1"/>
        <v>10877.73</v>
      </c>
      <c r="T14" s="79"/>
    </row>
    <row r="15" spans="1:20" s="28" customFormat="1" ht="91.5" customHeight="1" x14ac:dyDescent="0.25">
      <c r="A15" s="27" t="s">
        <v>70</v>
      </c>
      <c r="B15" s="33"/>
      <c r="C15" s="44"/>
      <c r="D15" s="36">
        <f>D16</f>
        <v>2175281.5</v>
      </c>
      <c r="E15" s="36">
        <f>E16</f>
        <v>2175281.5</v>
      </c>
      <c r="F15" s="36">
        <f>F16</f>
        <v>2175281.5</v>
      </c>
      <c r="G15" s="36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>
        <f t="shared" si="0"/>
        <v>2175281.5</v>
      </c>
      <c r="S15" s="38">
        <f t="shared" si="1"/>
        <v>2175281.5</v>
      </c>
      <c r="T15" s="38">
        <f>T16</f>
        <v>0</v>
      </c>
    </row>
    <row r="16" spans="1:20" ht="63.75" x14ac:dyDescent="0.25">
      <c r="A16" s="21" t="s">
        <v>67</v>
      </c>
      <c r="B16" s="57" t="s">
        <v>71</v>
      </c>
      <c r="C16" s="56"/>
      <c r="D16" s="57">
        <v>2175281.5</v>
      </c>
      <c r="E16" s="57">
        <v>2175281.5</v>
      </c>
      <c r="F16" s="57">
        <v>2175281.5</v>
      </c>
      <c r="G16" s="57"/>
      <c r="H16" s="55"/>
      <c r="I16" s="55"/>
      <c r="J16" s="55"/>
      <c r="K16" s="55"/>
      <c r="L16" s="55"/>
      <c r="M16" s="55"/>
      <c r="N16" s="55"/>
      <c r="O16" s="55"/>
      <c r="P16" s="55"/>
      <c r="Q16" s="55">
        <f>D16</f>
        <v>2175281.5</v>
      </c>
      <c r="R16" s="55">
        <f t="shared" si="0"/>
        <v>2175281.5</v>
      </c>
      <c r="S16" s="55">
        <f t="shared" si="1"/>
        <v>2175281.5</v>
      </c>
      <c r="T16" s="55">
        <f>Q16-S16</f>
        <v>0</v>
      </c>
    </row>
    <row r="17" spans="1:20" s="28" customFormat="1" ht="38.25" x14ac:dyDescent="0.25">
      <c r="A17" s="27" t="s">
        <v>72</v>
      </c>
      <c r="B17" s="29"/>
      <c r="C17" s="44"/>
      <c r="D17" s="36">
        <f>D18</f>
        <v>189118</v>
      </c>
      <c r="E17" s="39"/>
      <c r="F17" s="39"/>
      <c r="G17" s="36">
        <f>G18</f>
        <v>189118</v>
      </c>
      <c r="H17" s="36">
        <f>H18</f>
        <v>189118</v>
      </c>
      <c r="I17" s="36"/>
      <c r="J17" s="39"/>
      <c r="K17" s="39"/>
      <c r="L17" s="39"/>
      <c r="M17" s="39"/>
      <c r="N17" s="38"/>
      <c r="O17" s="38"/>
      <c r="P17" s="38"/>
      <c r="Q17" s="38"/>
      <c r="R17" s="38">
        <f t="shared" si="0"/>
        <v>189118</v>
      </c>
      <c r="S17" s="38">
        <f t="shared" si="1"/>
        <v>189118</v>
      </c>
      <c r="T17" s="38">
        <f>T18</f>
        <v>0</v>
      </c>
    </row>
    <row r="18" spans="1:20" ht="25.5" x14ac:dyDescent="0.25">
      <c r="A18" s="21" t="s">
        <v>61</v>
      </c>
      <c r="B18" s="53" t="s">
        <v>27</v>
      </c>
      <c r="C18" s="56"/>
      <c r="D18" s="57">
        <v>189118</v>
      </c>
      <c r="E18" s="59"/>
      <c r="F18" s="59"/>
      <c r="G18" s="57">
        <v>189118</v>
      </c>
      <c r="H18" s="57">
        <v>189118</v>
      </c>
      <c r="I18" s="57"/>
      <c r="J18" s="59"/>
      <c r="K18" s="59"/>
      <c r="L18" s="59"/>
      <c r="M18" s="59"/>
      <c r="N18" s="55"/>
      <c r="O18" s="55"/>
      <c r="P18" s="55"/>
      <c r="Q18" s="55">
        <f>D18</f>
        <v>189118</v>
      </c>
      <c r="R18" s="55">
        <f t="shared" si="0"/>
        <v>189118</v>
      </c>
      <c r="S18" s="55">
        <f t="shared" si="1"/>
        <v>189118</v>
      </c>
      <c r="T18" s="55">
        <f>Q18-S18</f>
        <v>0</v>
      </c>
    </row>
    <row r="19" spans="1:20" s="28" customFormat="1" ht="25.5" x14ac:dyDescent="0.25">
      <c r="A19" s="27" t="s">
        <v>73</v>
      </c>
      <c r="B19" s="29"/>
      <c r="C19" s="44"/>
      <c r="D19" s="36">
        <f>D20+D23</f>
        <v>105629390</v>
      </c>
      <c r="E19" s="36"/>
      <c r="F19" s="36"/>
      <c r="G19" s="36"/>
      <c r="H19" s="38"/>
      <c r="I19" s="38">
        <f>SUM(I20:I22)</f>
        <v>89036493.430000007</v>
      </c>
      <c r="J19" s="38">
        <f>SUM(J20:J22)</f>
        <v>61991309.899999999</v>
      </c>
      <c r="K19" s="38"/>
      <c r="L19" s="38"/>
      <c r="M19" s="38"/>
      <c r="N19" s="38"/>
      <c r="O19" s="38">
        <f>SUM(O20:O24)</f>
        <v>45063640</v>
      </c>
      <c r="P19" s="38">
        <f>SUM(P20:P24)</f>
        <v>7891777.7700000005</v>
      </c>
      <c r="Q19" s="38"/>
      <c r="R19" s="38">
        <f t="shared" si="0"/>
        <v>134100133.43000001</v>
      </c>
      <c r="S19" s="38">
        <f t="shared" si="1"/>
        <v>69883087.670000002</v>
      </c>
      <c r="T19" s="38">
        <f>T20+T23</f>
        <v>26671862.23</v>
      </c>
    </row>
    <row r="20" spans="1:20" x14ac:dyDescent="0.25">
      <c r="A20" s="21" t="s">
        <v>61</v>
      </c>
      <c r="B20" s="77" t="s">
        <v>31</v>
      </c>
      <c r="C20" s="71" t="s">
        <v>74</v>
      </c>
      <c r="D20" s="68">
        <v>71065750</v>
      </c>
      <c r="E20" s="30"/>
      <c r="F20" s="30"/>
      <c r="G20" s="30"/>
      <c r="H20" s="55"/>
      <c r="I20" s="57">
        <v>21319142.789999999</v>
      </c>
      <c r="J20" s="57">
        <v>21319142.789999999</v>
      </c>
      <c r="K20" s="57"/>
      <c r="L20" s="55"/>
      <c r="M20" s="55"/>
      <c r="N20" s="55"/>
      <c r="O20" s="55"/>
      <c r="P20" s="55"/>
      <c r="Q20" s="79">
        <f>D20</f>
        <v>71065750</v>
      </c>
      <c r="R20" s="55">
        <f t="shared" si="0"/>
        <v>21319142.789999999</v>
      </c>
      <c r="S20" s="55">
        <f t="shared" si="1"/>
        <v>21319142.789999999</v>
      </c>
      <c r="T20" s="79">
        <f>0</f>
        <v>0</v>
      </c>
    </row>
    <row r="21" spans="1:20" x14ac:dyDescent="0.25">
      <c r="A21" s="21" t="s">
        <v>65</v>
      </c>
      <c r="B21" s="77"/>
      <c r="C21" s="71"/>
      <c r="D21" s="68"/>
      <c r="E21" s="30"/>
      <c r="F21" s="30"/>
      <c r="G21" s="30"/>
      <c r="H21" s="55"/>
      <c r="I21" s="57">
        <v>49746607.210000001</v>
      </c>
      <c r="J21" s="57">
        <v>22999989</v>
      </c>
      <c r="K21" s="57"/>
      <c r="L21" s="55"/>
      <c r="M21" s="55"/>
      <c r="N21" s="55"/>
      <c r="O21" s="55"/>
      <c r="P21" s="55"/>
      <c r="Q21" s="79"/>
      <c r="R21" s="55">
        <f t="shared" si="0"/>
        <v>49746607.210000001</v>
      </c>
      <c r="S21" s="55">
        <f t="shared" si="1"/>
        <v>22999989</v>
      </c>
      <c r="T21" s="79"/>
    </row>
    <row r="22" spans="1:20" x14ac:dyDescent="0.25">
      <c r="A22" s="21" t="s">
        <v>66</v>
      </c>
      <c r="B22" s="77"/>
      <c r="C22" s="71"/>
      <c r="D22" s="68"/>
      <c r="E22" s="30"/>
      <c r="F22" s="30"/>
      <c r="G22" s="30"/>
      <c r="H22" s="55"/>
      <c r="I22" s="57">
        <v>17970743.43</v>
      </c>
      <c r="J22" s="57">
        <v>17672178.109999999</v>
      </c>
      <c r="K22" s="57"/>
      <c r="L22" s="55"/>
      <c r="M22" s="55"/>
      <c r="N22" s="55"/>
      <c r="O22" s="55"/>
      <c r="P22" s="55"/>
      <c r="Q22" s="79"/>
      <c r="R22" s="55">
        <f t="shared" si="0"/>
        <v>17970743.43</v>
      </c>
      <c r="S22" s="55">
        <f t="shared" si="1"/>
        <v>17672178.109999999</v>
      </c>
      <c r="T22" s="79"/>
    </row>
    <row r="23" spans="1:20" ht="26.25" customHeight="1" x14ac:dyDescent="0.25">
      <c r="A23" s="21" t="s">
        <v>67</v>
      </c>
      <c r="B23" s="71" t="s">
        <v>47</v>
      </c>
      <c r="C23" s="71" t="s">
        <v>75</v>
      </c>
      <c r="D23" s="68">
        <v>34563640</v>
      </c>
      <c r="E23" s="30"/>
      <c r="F23" s="30"/>
      <c r="G23" s="30"/>
      <c r="H23" s="55"/>
      <c r="I23" s="55"/>
      <c r="J23" s="55"/>
      <c r="K23" s="55"/>
      <c r="L23" s="55"/>
      <c r="M23" s="55"/>
      <c r="N23" s="55"/>
      <c r="O23" s="57">
        <v>30000000</v>
      </c>
      <c r="P23" s="57">
        <v>6417858.7800000003</v>
      </c>
      <c r="Q23" s="79">
        <f>D23</f>
        <v>34563640</v>
      </c>
      <c r="R23" s="55">
        <f t="shared" si="0"/>
        <v>30000000</v>
      </c>
      <c r="S23" s="55">
        <f t="shared" si="1"/>
        <v>6417858.7800000003</v>
      </c>
      <c r="T23" s="79">
        <f>Q23-S23-S24</f>
        <v>26671862.23</v>
      </c>
    </row>
    <row r="24" spans="1:20" ht="29.25" customHeight="1" x14ac:dyDescent="0.25">
      <c r="A24" s="21" t="s">
        <v>69</v>
      </c>
      <c r="B24" s="71"/>
      <c r="C24" s="71"/>
      <c r="D24" s="68"/>
      <c r="E24" s="30"/>
      <c r="F24" s="30"/>
      <c r="G24" s="30"/>
      <c r="H24" s="55"/>
      <c r="I24" s="55"/>
      <c r="J24" s="55"/>
      <c r="K24" s="55"/>
      <c r="L24" s="55"/>
      <c r="M24" s="55"/>
      <c r="N24" s="55"/>
      <c r="O24" s="57">
        <v>15063640</v>
      </c>
      <c r="P24" s="57">
        <v>1473918.99</v>
      </c>
      <c r="Q24" s="80"/>
      <c r="R24" s="55">
        <f t="shared" si="0"/>
        <v>15063640</v>
      </c>
      <c r="S24" s="55">
        <f t="shared" si="1"/>
        <v>1473918.99</v>
      </c>
      <c r="T24" s="79"/>
    </row>
    <row r="25" spans="1:20" s="28" customFormat="1" ht="25.5" x14ac:dyDescent="0.25">
      <c r="A25" s="27" t="s">
        <v>35</v>
      </c>
      <c r="B25" s="29"/>
      <c r="C25" s="44"/>
      <c r="D25" s="36">
        <f>D27</f>
        <v>65900.53</v>
      </c>
      <c r="E25" s="36"/>
      <c r="F25" s="36"/>
      <c r="G25" s="36"/>
      <c r="H25" s="38"/>
      <c r="I25" s="38"/>
      <c r="J25" s="38"/>
      <c r="K25" s="38">
        <f>SUM(K26:K27)</f>
        <v>131801.06</v>
      </c>
      <c r="L25" s="38">
        <f>SUM(L26:L27)</f>
        <v>16136.73</v>
      </c>
      <c r="M25" s="38"/>
      <c r="N25" s="38"/>
      <c r="O25" s="38"/>
      <c r="P25" s="38"/>
      <c r="Q25" s="38"/>
      <c r="R25" s="38">
        <f t="shared" si="0"/>
        <v>131801.06</v>
      </c>
      <c r="S25" s="38">
        <f t="shared" si="1"/>
        <v>16136.73</v>
      </c>
      <c r="T25" s="38">
        <f>T26+T27</f>
        <v>49763.8</v>
      </c>
    </row>
    <row r="26" spans="1:20" s="28" customFormat="1" ht="51" x14ac:dyDescent="0.25">
      <c r="A26" s="21" t="s">
        <v>67</v>
      </c>
      <c r="B26" s="62" t="s">
        <v>76</v>
      </c>
      <c r="C26" s="56" t="s">
        <v>77</v>
      </c>
      <c r="D26" s="57">
        <v>65900.53</v>
      </c>
      <c r="E26" s="36"/>
      <c r="F26" s="36"/>
      <c r="G26" s="36"/>
      <c r="H26" s="38"/>
      <c r="I26" s="38"/>
      <c r="J26" s="38"/>
      <c r="K26" s="57">
        <v>65900.53</v>
      </c>
      <c r="L26" s="38"/>
      <c r="M26" s="38"/>
      <c r="N26" s="38"/>
      <c r="O26" s="38"/>
      <c r="P26" s="38"/>
      <c r="Q26" s="38"/>
      <c r="R26" s="55">
        <f t="shared" si="0"/>
        <v>65900.53</v>
      </c>
      <c r="S26" s="55">
        <f t="shared" si="1"/>
        <v>0</v>
      </c>
      <c r="T26" s="55">
        <v>0</v>
      </c>
    </row>
    <row r="27" spans="1:20" ht="51" x14ac:dyDescent="0.25">
      <c r="A27" s="21" t="s">
        <v>69</v>
      </c>
      <c r="B27" s="62" t="s">
        <v>36</v>
      </c>
      <c r="C27" s="56" t="s">
        <v>78</v>
      </c>
      <c r="D27" s="57">
        <v>65900.53</v>
      </c>
      <c r="E27" s="30"/>
      <c r="F27" s="30"/>
      <c r="G27" s="30"/>
      <c r="H27" s="55"/>
      <c r="I27" s="55"/>
      <c r="J27" s="55"/>
      <c r="K27" s="57">
        <v>65900.53</v>
      </c>
      <c r="L27" s="13">
        <v>16136.73</v>
      </c>
      <c r="M27" s="55"/>
      <c r="N27" s="55"/>
      <c r="O27" s="55"/>
      <c r="P27" s="55"/>
      <c r="Q27" s="55">
        <f>D27</f>
        <v>65900.53</v>
      </c>
      <c r="R27" s="55">
        <f t="shared" si="0"/>
        <v>65900.53</v>
      </c>
      <c r="S27" s="55">
        <f t="shared" si="1"/>
        <v>16136.73</v>
      </c>
      <c r="T27" s="55">
        <f>Q27-S27</f>
        <v>49763.8</v>
      </c>
    </row>
    <row r="28" spans="1:20" s="28" customFormat="1" ht="38.25" x14ac:dyDescent="0.25">
      <c r="A28" s="27" t="s">
        <v>38</v>
      </c>
      <c r="B28" s="29"/>
      <c r="C28" s="44"/>
      <c r="D28" s="36">
        <f>D30</f>
        <v>53789.1</v>
      </c>
      <c r="E28" s="36"/>
      <c r="F28" s="36"/>
      <c r="G28" s="36"/>
      <c r="H28" s="38"/>
      <c r="I28" s="38"/>
      <c r="J28" s="38"/>
      <c r="K28" s="31">
        <f>SUM(K29:K30)</f>
        <v>118894.51999999999</v>
      </c>
      <c r="L28" s="31">
        <f>SUM(L29:L30)</f>
        <v>19770.16</v>
      </c>
      <c r="M28" s="38"/>
      <c r="N28" s="38"/>
      <c r="O28" s="38"/>
      <c r="P28" s="38"/>
      <c r="Q28" s="38"/>
      <c r="R28" s="38">
        <f t="shared" si="0"/>
        <v>118894.51999999999</v>
      </c>
      <c r="S28" s="38">
        <f t="shared" si="1"/>
        <v>19770.16</v>
      </c>
      <c r="T28" s="38">
        <f>T29+T30</f>
        <v>34018.94</v>
      </c>
    </row>
    <row r="29" spans="1:20" s="28" customFormat="1" ht="51" x14ac:dyDescent="0.25">
      <c r="A29" s="21" t="s">
        <v>67</v>
      </c>
      <c r="B29" s="30" t="s">
        <v>79</v>
      </c>
      <c r="C29" s="56" t="s">
        <v>77</v>
      </c>
      <c r="D29" s="57">
        <v>65105.42</v>
      </c>
      <c r="E29" s="36"/>
      <c r="F29" s="36"/>
      <c r="G29" s="36"/>
      <c r="H29" s="38"/>
      <c r="I29" s="38"/>
      <c r="J29" s="38"/>
      <c r="K29" s="57">
        <v>65105.42</v>
      </c>
      <c r="L29" s="32"/>
      <c r="M29" s="38"/>
      <c r="N29" s="38"/>
      <c r="O29" s="38"/>
      <c r="P29" s="38"/>
      <c r="Q29" s="38"/>
      <c r="R29" s="55">
        <f t="shared" si="0"/>
        <v>65105.42</v>
      </c>
      <c r="S29" s="55">
        <f t="shared" si="1"/>
        <v>0</v>
      </c>
      <c r="T29" s="55">
        <v>0</v>
      </c>
    </row>
    <row r="30" spans="1:20" ht="51" x14ac:dyDescent="0.25">
      <c r="A30" s="21" t="s">
        <v>69</v>
      </c>
      <c r="B30" s="58" t="s">
        <v>39</v>
      </c>
      <c r="C30" s="56" t="s">
        <v>78</v>
      </c>
      <c r="D30" s="30">
        <f>Лист1!AC13</f>
        <v>53789.1</v>
      </c>
      <c r="E30" s="30"/>
      <c r="F30" s="30"/>
      <c r="G30" s="30"/>
      <c r="H30" s="55"/>
      <c r="I30" s="55"/>
      <c r="J30" s="55"/>
      <c r="K30" s="57">
        <v>53789.1</v>
      </c>
      <c r="L30" s="13">
        <v>19770.16</v>
      </c>
      <c r="M30" s="55"/>
      <c r="N30" s="55"/>
      <c r="O30" s="55"/>
      <c r="P30" s="55"/>
      <c r="Q30" s="55">
        <f>K30</f>
        <v>53789.1</v>
      </c>
      <c r="R30" s="55">
        <f t="shared" si="0"/>
        <v>53789.1</v>
      </c>
      <c r="S30" s="55">
        <f t="shared" si="1"/>
        <v>19770.16</v>
      </c>
      <c r="T30" s="55">
        <f>Q30-S30</f>
        <v>34018.94</v>
      </c>
    </row>
    <row r="31" spans="1:20" s="28" customFormat="1" ht="63.75" x14ac:dyDescent="0.25">
      <c r="A31" s="27" t="s">
        <v>80</v>
      </c>
      <c r="B31" s="29"/>
      <c r="C31" s="56"/>
      <c r="D31" s="36">
        <f>D32</f>
        <v>6354372.8600000003</v>
      </c>
      <c r="E31" s="36"/>
      <c r="F31" s="36"/>
      <c r="G31" s="36"/>
      <c r="H31" s="38"/>
      <c r="I31" s="38"/>
      <c r="J31" s="38"/>
      <c r="K31" s="38"/>
      <c r="L31" s="38"/>
      <c r="M31" s="38">
        <f>M33</f>
        <v>5769860.8700000001</v>
      </c>
      <c r="N31" s="38">
        <f>N33</f>
        <v>1270874.56</v>
      </c>
      <c r="O31" s="38"/>
      <c r="P31" s="38"/>
      <c r="Q31" s="38"/>
      <c r="R31" s="38">
        <f t="shared" si="0"/>
        <v>5769860.8700000001</v>
      </c>
      <c r="S31" s="38">
        <f t="shared" si="1"/>
        <v>1270874.56</v>
      </c>
      <c r="T31" s="38">
        <f>T32</f>
        <v>5083498.3000000007</v>
      </c>
    </row>
    <row r="32" spans="1:20" x14ac:dyDescent="0.25">
      <c r="A32" s="21" t="s">
        <v>61</v>
      </c>
      <c r="B32" s="78" t="s">
        <v>44</v>
      </c>
      <c r="C32" s="71" t="s">
        <v>81</v>
      </c>
      <c r="D32" s="68">
        <v>6354372.8600000003</v>
      </c>
      <c r="E32" s="30"/>
      <c r="F32" s="30"/>
      <c r="G32" s="30"/>
      <c r="H32" s="55"/>
      <c r="I32" s="55"/>
      <c r="J32" s="55"/>
      <c r="K32" s="55"/>
      <c r="L32" s="55"/>
      <c r="M32" s="55"/>
      <c r="N32" s="55"/>
      <c r="O32" s="55"/>
      <c r="P32" s="55"/>
      <c r="Q32" s="79">
        <f>D32</f>
        <v>6354372.8600000003</v>
      </c>
      <c r="R32" s="55">
        <f t="shared" si="0"/>
        <v>0</v>
      </c>
      <c r="S32" s="55">
        <f t="shared" si="1"/>
        <v>0</v>
      </c>
      <c r="T32" s="79">
        <f>Q32-S32-S33</f>
        <v>5083498.3000000007</v>
      </c>
    </row>
    <row r="33" spans="1:20" x14ac:dyDescent="0.25">
      <c r="A33" s="21" t="s">
        <v>65</v>
      </c>
      <c r="B33" s="78"/>
      <c r="C33" s="71"/>
      <c r="D33" s="68"/>
      <c r="E33" s="30"/>
      <c r="F33" s="30"/>
      <c r="G33" s="30"/>
      <c r="H33" s="55"/>
      <c r="I33" s="55"/>
      <c r="J33" s="55"/>
      <c r="K33" s="55"/>
      <c r="L33" s="55"/>
      <c r="M33" s="57">
        <v>5769860.8700000001</v>
      </c>
      <c r="N33" s="57">
        <v>1270874.56</v>
      </c>
      <c r="O33" s="52"/>
      <c r="P33" s="52"/>
      <c r="Q33" s="79"/>
      <c r="R33" s="55">
        <f t="shared" si="0"/>
        <v>5769860.8700000001</v>
      </c>
      <c r="S33" s="55">
        <f t="shared" si="1"/>
        <v>1270874.56</v>
      </c>
      <c r="T33" s="79"/>
    </row>
    <row r="34" spans="1:20" s="28" customFormat="1" x14ac:dyDescent="0.25">
      <c r="A34" s="27" t="s">
        <v>82</v>
      </c>
      <c r="B34" s="35" t="s">
        <v>83</v>
      </c>
      <c r="C34" s="45" t="s">
        <v>83</v>
      </c>
      <c r="D34" s="38">
        <f>SUM(D36:D40)</f>
        <v>117029684.84999999</v>
      </c>
      <c r="E34" s="38">
        <f>SUM(E36:E40)</f>
        <v>4864281.4800000004</v>
      </c>
      <c r="F34" s="38">
        <f>SUM(F36:F40)</f>
        <v>4674029.24</v>
      </c>
      <c r="G34" s="38">
        <f t="shared" ref="G34:P34" si="2">SUM(G36:G40)</f>
        <v>189118</v>
      </c>
      <c r="H34" s="38">
        <f t="shared" si="2"/>
        <v>189118</v>
      </c>
      <c r="I34" s="38">
        <f t="shared" si="2"/>
        <v>89036493.430000007</v>
      </c>
      <c r="J34" s="38">
        <f t="shared" si="2"/>
        <v>61991309.899999999</v>
      </c>
      <c r="K34" s="38">
        <f t="shared" si="2"/>
        <v>250695.58000000002</v>
      </c>
      <c r="L34" s="38">
        <f t="shared" si="2"/>
        <v>35906.89</v>
      </c>
      <c r="M34" s="38">
        <f t="shared" si="2"/>
        <v>5769860.8700000001</v>
      </c>
      <c r="N34" s="38">
        <f t="shared" si="2"/>
        <v>1270874.56</v>
      </c>
      <c r="O34" s="38">
        <f t="shared" si="2"/>
        <v>45063640</v>
      </c>
      <c r="P34" s="38">
        <f t="shared" si="2"/>
        <v>7891777.7700000005</v>
      </c>
      <c r="Q34" s="38">
        <f>D34</f>
        <v>117029684.84999999</v>
      </c>
      <c r="R34" s="38">
        <f>SUM(E34+G34+I34+K34+M34+O34)</f>
        <v>145174089.36000001</v>
      </c>
      <c r="S34" s="38">
        <f>SUM(F34+H34+J34+L34+N34+P34)</f>
        <v>76053016.359999999</v>
      </c>
      <c r="T34" s="38">
        <f>T7+T9+T15+T17+T19+T25+T28+T31</f>
        <v>31886847.980000004</v>
      </c>
    </row>
    <row r="35" spans="1:20" x14ac:dyDescent="0.25">
      <c r="A35" s="21" t="s">
        <v>84</v>
      </c>
      <c r="B35" s="35"/>
      <c r="C35" s="45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38"/>
      <c r="R35" s="59"/>
      <c r="S35" s="59"/>
      <c r="T35" s="55"/>
    </row>
    <row r="36" spans="1:20" x14ac:dyDescent="0.25">
      <c r="A36" s="21" t="s">
        <v>61</v>
      </c>
      <c r="B36" s="35" t="s">
        <v>83</v>
      </c>
      <c r="C36" s="45" t="s">
        <v>83</v>
      </c>
      <c r="D36" s="55">
        <f>D7+D10+D18+D20+D32</f>
        <v>80112491.280000001</v>
      </c>
      <c r="E36" s="55">
        <f>E8</f>
        <v>2382800</v>
      </c>
      <c r="F36" s="55">
        <f>F8</f>
        <v>2382800</v>
      </c>
      <c r="G36" s="55">
        <f>G18</f>
        <v>189118</v>
      </c>
      <c r="H36" s="55">
        <f>H18</f>
        <v>189118</v>
      </c>
      <c r="I36" s="55">
        <f t="shared" ref="I36:J38" si="3">I20</f>
        <v>21319142.789999999</v>
      </c>
      <c r="J36" s="55">
        <f t="shared" si="3"/>
        <v>21319142.789999999</v>
      </c>
      <c r="K36" s="59"/>
      <c r="L36" s="59"/>
      <c r="M36" s="59"/>
      <c r="N36" s="59"/>
      <c r="O36" s="59"/>
      <c r="P36" s="59"/>
      <c r="Q36" s="55">
        <f>D36</f>
        <v>80112491.280000001</v>
      </c>
      <c r="R36" s="55">
        <f t="shared" ref="R36:S40" si="4">SUM(E36+G36+I36+K36+M36+O36)</f>
        <v>23891060.789999999</v>
      </c>
      <c r="S36" s="55">
        <f t="shared" si="4"/>
        <v>23891060.789999999</v>
      </c>
      <c r="T36" s="55"/>
    </row>
    <row r="37" spans="1:20" x14ac:dyDescent="0.25">
      <c r="A37" s="21" t="s">
        <v>65</v>
      </c>
      <c r="B37" s="35" t="s">
        <v>83</v>
      </c>
      <c r="C37" s="45" t="s">
        <v>83</v>
      </c>
      <c r="D37" s="55"/>
      <c r="E37" s="55">
        <f>E11</f>
        <v>75117.17</v>
      </c>
      <c r="F37" s="55"/>
      <c r="G37" s="55"/>
      <c r="H37" s="59"/>
      <c r="I37" s="55">
        <f t="shared" si="3"/>
        <v>49746607.210000001</v>
      </c>
      <c r="J37" s="55">
        <f t="shared" si="3"/>
        <v>22999989</v>
      </c>
      <c r="K37" s="59"/>
      <c r="L37" s="59"/>
      <c r="M37" s="55">
        <f>M33</f>
        <v>5769860.8700000001</v>
      </c>
      <c r="N37" s="55">
        <f>N33</f>
        <v>1270874.56</v>
      </c>
      <c r="O37" s="59"/>
      <c r="P37" s="59"/>
      <c r="Q37" s="55"/>
      <c r="R37" s="55">
        <f t="shared" si="4"/>
        <v>55591585.25</v>
      </c>
      <c r="S37" s="55">
        <f t="shared" si="4"/>
        <v>24270863.559999999</v>
      </c>
      <c r="T37" s="55"/>
    </row>
    <row r="38" spans="1:20" x14ac:dyDescent="0.25">
      <c r="A38" s="21" t="s">
        <v>66</v>
      </c>
      <c r="B38" s="35" t="s">
        <v>83</v>
      </c>
      <c r="C38" s="45" t="s">
        <v>83</v>
      </c>
      <c r="D38" s="55"/>
      <c r="E38" s="55">
        <f>E12</f>
        <v>113917.93</v>
      </c>
      <c r="F38" s="55">
        <f>F12</f>
        <v>105070.01</v>
      </c>
      <c r="G38" s="55"/>
      <c r="H38" s="59"/>
      <c r="I38" s="55">
        <f t="shared" si="3"/>
        <v>17970743.43</v>
      </c>
      <c r="J38" s="55">
        <f t="shared" si="3"/>
        <v>17672178.109999999</v>
      </c>
      <c r="K38" s="59"/>
      <c r="L38" s="59"/>
      <c r="M38" s="59"/>
      <c r="N38" s="59"/>
      <c r="O38" s="59"/>
      <c r="P38" s="59"/>
      <c r="Q38" s="55"/>
      <c r="R38" s="55">
        <f t="shared" si="4"/>
        <v>18084661.359999999</v>
      </c>
      <c r="S38" s="55">
        <f t="shared" si="4"/>
        <v>17777248.120000001</v>
      </c>
      <c r="T38" s="55"/>
    </row>
    <row r="39" spans="1:20" x14ac:dyDescent="0.25">
      <c r="A39" s="21" t="s">
        <v>67</v>
      </c>
      <c r="B39" s="35" t="s">
        <v>83</v>
      </c>
      <c r="C39" s="45" t="s">
        <v>83</v>
      </c>
      <c r="D39" s="55">
        <f>D13+D16+D23</f>
        <v>36797503.939999998</v>
      </c>
      <c r="E39" s="55">
        <f>E13+E16</f>
        <v>2233863.94</v>
      </c>
      <c r="F39" s="55">
        <f>F13+F16</f>
        <v>2175281.5</v>
      </c>
      <c r="G39" s="55"/>
      <c r="H39" s="59"/>
      <c r="I39" s="59"/>
      <c r="J39" s="59"/>
      <c r="K39" s="55">
        <f>K26+K29</f>
        <v>131005.95</v>
      </c>
      <c r="L39" s="55">
        <f>L26+L29</f>
        <v>0</v>
      </c>
      <c r="M39" s="59"/>
      <c r="N39" s="59"/>
      <c r="O39" s="55">
        <f>O23</f>
        <v>30000000</v>
      </c>
      <c r="P39" s="55">
        <f>P23</f>
        <v>6417858.7800000003</v>
      </c>
      <c r="Q39" s="55">
        <f>D39</f>
        <v>36797503.939999998</v>
      </c>
      <c r="R39" s="55">
        <f t="shared" si="4"/>
        <v>32364869.890000001</v>
      </c>
      <c r="S39" s="55">
        <f t="shared" si="4"/>
        <v>8593140.2800000012</v>
      </c>
      <c r="T39" s="55"/>
    </row>
    <row r="40" spans="1:20" x14ac:dyDescent="0.25">
      <c r="A40" s="21" t="s">
        <v>69</v>
      </c>
      <c r="B40" s="35" t="s">
        <v>83</v>
      </c>
      <c r="C40" s="45" t="s">
        <v>83</v>
      </c>
      <c r="D40" s="55">
        <f>D28+D25</f>
        <v>119689.63</v>
      </c>
      <c r="E40" s="55">
        <f>E14</f>
        <v>58582.44</v>
      </c>
      <c r="F40" s="55">
        <f>F14</f>
        <v>10877.73</v>
      </c>
      <c r="G40" s="55"/>
      <c r="H40" s="59"/>
      <c r="I40" s="59"/>
      <c r="J40" s="59"/>
      <c r="K40" s="55">
        <f>K30+K27</f>
        <v>119689.63</v>
      </c>
      <c r="L40" s="55">
        <f>L30+L27</f>
        <v>35906.89</v>
      </c>
      <c r="M40" s="59"/>
      <c r="N40" s="59"/>
      <c r="O40" s="55">
        <f>O24</f>
        <v>15063640</v>
      </c>
      <c r="P40" s="55">
        <f>P24</f>
        <v>1473918.99</v>
      </c>
      <c r="Q40" s="55">
        <f>D40</f>
        <v>119689.63</v>
      </c>
      <c r="R40" s="55">
        <f t="shared" si="4"/>
        <v>15241912.07</v>
      </c>
      <c r="S40" s="55">
        <f t="shared" si="4"/>
        <v>1520703.6099999999</v>
      </c>
      <c r="T40" s="55"/>
    </row>
    <row r="41" spans="1:20" x14ac:dyDescent="0.25">
      <c r="C41" s="46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0" x14ac:dyDescent="0.25">
      <c r="A42" s="20"/>
      <c r="B42" s="25"/>
      <c r="C42" s="4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20" ht="15.6" hidden="1" x14ac:dyDescent="0.3">
      <c r="A43" s="37" t="s">
        <v>85</v>
      </c>
      <c r="B43" s="35" t="s">
        <v>83</v>
      </c>
      <c r="C43" s="45" t="s">
        <v>83</v>
      </c>
      <c r="D43" s="55" t="s">
        <v>86</v>
      </c>
      <c r="E43" s="55">
        <f>E7+E9+E15</f>
        <v>4864281.4800000004</v>
      </c>
      <c r="F43" s="55">
        <f>F7+F9+F15</f>
        <v>4674029.24</v>
      </c>
      <c r="G43" s="55">
        <f>G17</f>
        <v>189118</v>
      </c>
      <c r="H43" s="55">
        <f>H17</f>
        <v>189118</v>
      </c>
      <c r="I43" s="55">
        <f>I19</f>
        <v>89036493.430000007</v>
      </c>
      <c r="J43" s="55">
        <f>J19</f>
        <v>61991309.899999999</v>
      </c>
      <c r="K43" s="55">
        <f>K25+K28</f>
        <v>250695.58</v>
      </c>
      <c r="L43" s="55">
        <f>L25+L28</f>
        <v>35906.89</v>
      </c>
      <c r="M43" s="55">
        <f>M31</f>
        <v>5769860.8700000001</v>
      </c>
      <c r="N43" s="55">
        <f>N31</f>
        <v>1270874.56</v>
      </c>
      <c r="O43" s="55">
        <f>O19</f>
        <v>45063640</v>
      </c>
      <c r="P43" s="55">
        <f>P19</f>
        <v>7891777.7700000005</v>
      </c>
      <c r="Q43" s="55">
        <f>Q8+Q10+Q13+Q16+Q18+Q20+Q23+Q32+Q27+Q30</f>
        <v>117029684.84999999</v>
      </c>
      <c r="R43" s="55">
        <f>R7+R9+R15+R17+R19+R25+R28+R31</f>
        <v>145174089.36000001</v>
      </c>
      <c r="S43" s="55">
        <f>S7+S9+S15+S17+S19+S25+S28+S31</f>
        <v>76053016.359999999</v>
      </c>
    </row>
    <row r="44" spans="1:20" ht="15.6" hidden="1" x14ac:dyDescent="0.3">
      <c r="A44" s="20"/>
      <c r="B44" s="25"/>
      <c r="C44" s="47"/>
      <c r="D44" s="26"/>
      <c r="E44" s="40">
        <f>E43-E34</f>
        <v>0</v>
      </c>
      <c r="F44" s="40">
        <f t="shared" ref="F44:P44" si="5">F43-F34</f>
        <v>0</v>
      </c>
      <c r="G44" s="40">
        <f t="shared" si="5"/>
        <v>0</v>
      </c>
      <c r="H44" s="40">
        <f t="shared" si="5"/>
        <v>0</v>
      </c>
      <c r="I44" s="40">
        <f t="shared" si="5"/>
        <v>0</v>
      </c>
      <c r="J44" s="40">
        <f t="shared" si="5"/>
        <v>0</v>
      </c>
      <c r="K44" s="40">
        <f t="shared" si="5"/>
        <v>0</v>
      </c>
      <c r="L44" s="40">
        <f t="shared" si="5"/>
        <v>0</v>
      </c>
      <c r="M44" s="40">
        <f t="shared" si="5"/>
        <v>0</v>
      </c>
      <c r="N44" s="40">
        <f t="shared" si="5"/>
        <v>0</v>
      </c>
      <c r="O44" s="40">
        <f t="shared" si="5"/>
        <v>0</v>
      </c>
      <c r="P44" s="40">
        <f t="shared" si="5"/>
        <v>0</v>
      </c>
      <c r="Q44" s="40">
        <f>Q43-Q34</f>
        <v>0</v>
      </c>
      <c r="R44" s="40">
        <f>R43-R34</f>
        <v>0</v>
      </c>
      <c r="S44" s="40">
        <f>S43-S34</f>
        <v>0</v>
      </c>
    </row>
    <row r="45" spans="1:20" x14ac:dyDescent="0.25">
      <c r="A45" s="20"/>
      <c r="B45" s="20"/>
      <c r="C45" s="46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20" x14ac:dyDescent="0.25">
      <c r="A46" s="20"/>
      <c r="B46" s="20"/>
      <c r="C46" s="46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20" x14ac:dyDescent="0.25">
      <c r="A47" s="20"/>
      <c r="B47" s="20"/>
      <c r="C47" s="46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0" x14ac:dyDescent="0.25">
      <c r="A48" s="20"/>
      <c r="B48" s="20"/>
      <c r="C48" s="4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x14ac:dyDescent="0.25">
      <c r="A49" s="20"/>
      <c r="B49" s="20"/>
      <c r="C49" s="4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</row>
    <row r="50" spans="1:19" x14ac:dyDescent="0.25">
      <c r="A50" s="20"/>
      <c r="B50" s="20"/>
      <c r="C50" s="46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 x14ac:dyDescent="0.25">
      <c r="A51" s="20"/>
      <c r="B51" s="20"/>
      <c r="C51" s="4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 x14ac:dyDescent="0.25">
      <c r="A52" s="20"/>
      <c r="B52" s="20"/>
      <c r="C52" s="46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</row>
    <row r="53" spans="1:19" x14ac:dyDescent="0.25">
      <c r="A53" s="20"/>
      <c r="B53" s="20"/>
      <c r="C53" s="46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19" x14ac:dyDescent="0.25">
      <c r="A54" s="20"/>
      <c r="B54" s="20"/>
      <c r="C54" s="46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19" x14ac:dyDescent="0.25">
      <c r="A55" s="20"/>
      <c r="B55" s="20"/>
      <c r="C55" s="46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6" spans="1:19" x14ac:dyDescent="0.25">
      <c r="A56" s="20"/>
      <c r="B56" s="20"/>
      <c r="C56" s="46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x14ac:dyDescent="0.25">
      <c r="A57" s="20"/>
      <c r="B57" s="20"/>
      <c r="C57" s="46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1:19" x14ac:dyDescent="0.25">
      <c r="A58" s="20"/>
      <c r="B58" s="20"/>
      <c r="C58" s="46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 x14ac:dyDescent="0.25">
      <c r="A59" s="20"/>
      <c r="B59" s="20"/>
      <c r="C59" s="46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</row>
    <row r="60" spans="1:19" x14ac:dyDescent="0.25">
      <c r="A60" s="20"/>
      <c r="B60" s="20"/>
      <c r="C60" s="46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x14ac:dyDescent="0.25">
      <c r="A61" s="20"/>
      <c r="B61" s="20"/>
      <c r="C61" s="4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x14ac:dyDescent="0.25">
      <c r="A62" s="20"/>
      <c r="B62" s="20"/>
      <c r="C62" s="4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</row>
    <row r="63" spans="1:19" x14ac:dyDescent="0.25">
      <c r="A63" s="20"/>
      <c r="B63" s="20"/>
      <c r="C63" s="46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</row>
    <row r="64" spans="1:19" x14ac:dyDescent="0.25">
      <c r="A64" s="20"/>
      <c r="B64" s="20"/>
      <c r="C64" s="46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</row>
    <row r="65" spans="1:19" x14ac:dyDescent="0.25">
      <c r="A65" s="20"/>
      <c r="B65" s="20"/>
      <c r="C65" s="46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1:19" x14ac:dyDescent="0.25">
      <c r="A66" s="20"/>
      <c r="B66" s="20"/>
      <c r="C66" s="46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1:19" x14ac:dyDescent="0.25">
      <c r="A67" s="20"/>
      <c r="B67" s="20"/>
      <c r="C67" s="46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x14ac:dyDescent="0.25">
      <c r="A68" s="20"/>
      <c r="B68" s="20"/>
      <c r="C68" s="46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x14ac:dyDescent="0.25">
      <c r="A69" s="20"/>
      <c r="B69" s="20"/>
      <c r="C69" s="4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x14ac:dyDescent="0.25">
      <c r="A70" s="20"/>
      <c r="B70" s="20"/>
      <c r="C70" s="46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19" x14ac:dyDescent="0.25">
      <c r="A71" s="20"/>
      <c r="B71" s="20"/>
      <c r="C71" s="46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x14ac:dyDescent="0.25">
      <c r="A72" s="20"/>
      <c r="B72" s="20"/>
      <c r="C72" s="46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19" x14ac:dyDescent="0.25">
      <c r="A73" s="20"/>
      <c r="B73" s="20"/>
      <c r="C73" s="46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19" x14ac:dyDescent="0.25">
      <c r="A74" s="20"/>
      <c r="B74" s="20"/>
      <c r="C74" s="48"/>
      <c r="D74" s="20"/>
      <c r="E74" s="20"/>
      <c r="F74" s="20"/>
      <c r="G74" s="20"/>
    </row>
    <row r="75" spans="1:19" x14ac:dyDescent="0.25">
      <c r="A75" s="20"/>
      <c r="B75" s="20"/>
      <c r="C75" s="48"/>
      <c r="D75" s="20"/>
      <c r="E75" s="20"/>
      <c r="F75" s="20"/>
      <c r="G75" s="20"/>
    </row>
    <row r="76" spans="1:19" x14ac:dyDescent="0.25">
      <c r="A76" s="20"/>
      <c r="B76" s="20"/>
      <c r="C76" s="48"/>
      <c r="D76" s="20"/>
      <c r="E76" s="20"/>
      <c r="F76" s="20"/>
      <c r="G76" s="20"/>
    </row>
    <row r="77" spans="1:19" x14ac:dyDescent="0.25">
      <c r="A77" s="20"/>
      <c r="B77" s="20"/>
      <c r="C77" s="48"/>
      <c r="D77" s="20"/>
      <c r="E77" s="20"/>
      <c r="F77" s="20"/>
      <c r="G77" s="20"/>
    </row>
    <row r="78" spans="1:19" x14ac:dyDescent="0.25">
      <c r="A78" s="20"/>
      <c r="B78" s="20"/>
      <c r="C78" s="48"/>
      <c r="D78" s="20"/>
      <c r="E78" s="20"/>
      <c r="F78" s="20"/>
      <c r="G78" s="20"/>
    </row>
    <row r="79" spans="1:19" x14ac:dyDescent="0.25">
      <c r="A79" s="20"/>
      <c r="B79" s="20"/>
      <c r="C79" s="48"/>
      <c r="D79" s="20"/>
      <c r="E79" s="20"/>
      <c r="F79" s="20"/>
      <c r="G79" s="20"/>
    </row>
    <row r="80" spans="1:19" x14ac:dyDescent="0.25">
      <c r="A80" s="20"/>
      <c r="B80" s="20"/>
      <c r="C80" s="48"/>
      <c r="D80" s="20"/>
      <c r="E80" s="20"/>
      <c r="F80" s="20"/>
      <c r="G80" s="20"/>
    </row>
    <row r="81" spans="1:7" x14ac:dyDescent="0.25">
      <c r="A81" s="20"/>
      <c r="B81" s="20"/>
      <c r="C81" s="48"/>
      <c r="D81" s="20"/>
      <c r="E81" s="20"/>
      <c r="F81" s="20"/>
      <c r="G81" s="20"/>
    </row>
    <row r="82" spans="1:7" x14ac:dyDescent="0.25">
      <c r="A82" s="20"/>
      <c r="B82" s="20"/>
      <c r="C82" s="48"/>
      <c r="D82" s="20"/>
      <c r="E82" s="20"/>
      <c r="F82" s="20"/>
      <c r="G82" s="20"/>
    </row>
    <row r="83" spans="1:7" x14ac:dyDescent="0.25">
      <c r="A83" s="20"/>
      <c r="B83" s="20"/>
      <c r="C83" s="48"/>
      <c r="D83" s="20"/>
      <c r="E83" s="20"/>
      <c r="F83" s="20"/>
      <c r="G83" s="20"/>
    </row>
    <row r="84" spans="1:7" x14ac:dyDescent="0.25">
      <c r="A84" s="20"/>
      <c r="B84" s="20"/>
      <c r="C84" s="48"/>
      <c r="D84" s="20"/>
      <c r="E84" s="20"/>
      <c r="F84" s="20"/>
      <c r="G84" s="20"/>
    </row>
    <row r="85" spans="1:7" x14ac:dyDescent="0.25">
      <c r="A85" s="20"/>
      <c r="B85" s="20"/>
      <c r="C85" s="48"/>
      <c r="D85" s="20"/>
      <c r="E85" s="20"/>
      <c r="F85" s="20"/>
      <c r="G85" s="20"/>
    </row>
    <row r="86" spans="1:7" x14ac:dyDescent="0.25">
      <c r="A86" s="20"/>
      <c r="B86" s="20"/>
      <c r="C86" s="48"/>
      <c r="D86" s="20"/>
      <c r="E86" s="20"/>
      <c r="F86" s="20"/>
      <c r="G86" s="20"/>
    </row>
    <row r="87" spans="1:7" x14ac:dyDescent="0.25">
      <c r="A87" s="20"/>
      <c r="B87" s="20"/>
      <c r="C87" s="48"/>
      <c r="D87" s="20"/>
      <c r="E87" s="20"/>
      <c r="F87" s="20"/>
      <c r="G87" s="20"/>
    </row>
    <row r="88" spans="1:7" x14ac:dyDescent="0.25">
      <c r="A88" s="20"/>
      <c r="B88" s="20"/>
      <c r="C88" s="48"/>
      <c r="D88" s="20"/>
      <c r="E88" s="20"/>
      <c r="F88" s="20"/>
      <c r="G88" s="20"/>
    </row>
    <row r="89" spans="1:7" x14ac:dyDescent="0.25">
      <c r="A89" s="20"/>
      <c r="B89" s="20"/>
      <c r="C89" s="48"/>
      <c r="D89" s="20"/>
      <c r="E89" s="20"/>
      <c r="F89" s="20"/>
      <c r="G89" s="20"/>
    </row>
    <row r="90" spans="1:7" x14ac:dyDescent="0.25">
      <c r="A90" s="20"/>
      <c r="B90" s="20"/>
      <c r="C90" s="48"/>
      <c r="D90" s="20"/>
      <c r="E90" s="20"/>
      <c r="F90" s="20"/>
      <c r="G90" s="20"/>
    </row>
    <row r="91" spans="1:7" x14ac:dyDescent="0.25">
      <c r="A91" s="20"/>
      <c r="B91" s="20"/>
      <c r="C91" s="48"/>
      <c r="D91" s="20"/>
      <c r="E91" s="20"/>
      <c r="F91" s="20"/>
      <c r="G91" s="20"/>
    </row>
    <row r="92" spans="1:7" x14ac:dyDescent="0.25">
      <c r="A92" s="20"/>
      <c r="B92" s="20"/>
      <c r="C92" s="48"/>
      <c r="D92" s="20"/>
      <c r="E92" s="20"/>
      <c r="F92" s="20"/>
      <c r="G92" s="20"/>
    </row>
    <row r="93" spans="1:7" x14ac:dyDescent="0.25">
      <c r="A93" s="20"/>
      <c r="B93" s="20"/>
      <c r="C93" s="48"/>
      <c r="D93" s="20"/>
      <c r="E93" s="20"/>
      <c r="F93" s="20"/>
      <c r="G93" s="20"/>
    </row>
    <row r="94" spans="1:7" x14ac:dyDescent="0.25">
      <c r="A94" s="20"/>
      <c r="B94" s="20"/>
      <c r="C94" s="48"/>
      <c r="D94" s="20"/>
      <c r="E94" s="20"/>
      <c r="F94" s="20"/>
      <c r="G94" s="20"/>
    </row>
    <row r="95" spans="1:7" x14ac:dyDescent="0.25">
      <c r="A95" s="20"/>
      <c r="B95" s="20"/>
      <c r="C95" s="48"/>
      <c r="D95" s="20"/>
      <c r="E95" s="20"/>
      <c r="F95" s="20"/>
      <c r="G95" s="20"/>
    </row>
    <row r="96" spans="1:7" x14ac:dyDescent="0.25">
      <c r="A96" s="20"/>
      <c r="B96" s="20"/>
      <c r="C96" s="48"/>
      <c r="D96" s="20"/>
      <c r="E96" s="20"/>
      <c r="F96" s="20"/>
      <c r="G96" s="20"/>
    </row>
    <row r="97" spans="1:7" x14ac:dyDescent="0.25">
      <c r="A97" s="20"/>
      <c r="B97" s="20"/>
      <c r="C97" s="48"/>
      <c r="D97" s="20"/>
      <c r="E97" s="20"/>
      <c r="F97" s="20"/>
      <c r="G97" s="20"/>
    </row>
    <row r="98" spans="1:7" x14ac:dyDescent="0.25">
      <c r="A98" s="20"/>
      <c r="B98" s="20"/>
      <c r="C98" s="48"/>
      <c r="D98" s="20"/>
      <c r="E98" s="20"/>
      <c r="F98" s="20"/>
      <c r="G98" s="20"/>
    </row>
    <row r="99" spans="1:7" x14ac:dyDescent="0.25">
      <c r="A99" s="20"/>
      <c r="B99" s="20"/>
      <c r="C99" s="48"/>
      <c r="D99" s="20"/>
      <c r="E99" s="20"/>
      <c r="F99" s="20"/>
      <c r="G99" s="20"/>
    </row>
    <row r="100" spans="1:7" x14ac:dyDescent="0.25">
      <c r="A100" s="20"/>
      <c r="B100" s="20"/>
      <c r="C100" s="48"/>
      <c r="D100" s="20"/>
      <c r="E100" s="20"/>
      <c r="F100" s="20"/>
      <c r="G100" s="20"/>
    </row>
    <row r="101" spans="1:7" x14ac:dyDescent="0.25">
      <c r="A101" s="20"/>
      <c r="B101" s="20"/>
      <c r="C101" s="48"/>
      <c r="D101" s="20"/>
      <c r="E101" s="20"/>
      <c r="F101" s="20"/>
      <c r="G101" s="20"/>
    </row>
    <row r="102" spans="1:7" x14ac:dyDescent="0.25">
      <c r="A102" s="20"/>
      <c r="B102" s="20"/>
      <c r="C102" s="48"/>
      <c r="D102" s="20"/>
      <c r="E102" s="20"/>
      <c r="F102" s="20"/>
      <c r="G102" s="20"/>
    </row>
    <row r="103" spans="1:7" x14ac:dyDescent="0.25">
      <c r="A103" s="20"/>
      <c r="B103" s="20"/>
      <c r="C103" s="48"/>
      <c r="D103" s="20"/>
      <c r="E103" s="20"/>
      <c r="F103" s="20"/>
      <c r="G103" s="20"/>
    </row>
    <row r="104" spans="1:7" x14ac:dyDescent="0.25">
      <c r="A104" s="20"/>
      <c r="B104" s="20"/>
      <c r="C104" s="48"/>
      <c r="D104" s="20"/>
      <c r="E104" s="20"/>
      <c r="F104" s="20"/>
      <c r="G104" s="20"/>
    </row>
    <row r="105" spans="1:7" x14ac:dyDescent="0.25">
      <c r="A105" s="20"/>
      <c r="B105" s="20"/>
      <c r="C105" s="48"/>
      <c r="D105" s="20"/>
      <c r="E105" s="20"/>
      <c r="F105" s="20"/>
      <c r="G105" s="20"/>
    </row>
    <row r="106" spans="1:7" x14ac:dyDescent="0.25">
      <c r="A106" s="20"/>
      <c r="B106" s="20"/>
      <c r="C106" s="48"/>
      <c r="D106" s="20"/>
      <c r="E106" s="20"/>
      <c r="F106" s="20"/>
      <c r="G106" s="20"/>
    </row>
    <row r="107" spans="1:7" x14ac:dyDescent="0.25">
      <c r="A107" s="20"/>
      <c r="B107" s="20"/>
      <c r="C107" s="48"/>
      <c r="D107" s="20"/>
      <c r="E107" s="20"/>
      <c r="F107" s="20"/>
      <c r="G107" s="20"/>
    </row>
    <row r="108" spans="1:7" x14ac:dyDescent="0.25">
      <c r="A108" s="20"/>
      <c r="B108" s="20"/>
      <c r="C108" s="48"/>
      <c r="D108" s="20"/>
      <c r="E108" s="20"/>
      <c r="F108" s="20"/>
      <c r="G108" s="20"/>
    </row>
    <row r="109" spans="1:7" x14ac:dyDescent="0.25">
      <c r="A109" s="20"/>
      <c r="B109" s="20"/>
      <c r="C109" s="48"/>
      <c r="D109" s="20"/>
      <c r="E109" s="20"/>
      <c r="F109" s="20"/>
      <c r="G109" s="20"/>
    </row>
    <row r="110" spans="1:7" x14ac:dyDescent="0.25">
      <c r="A110" s="20"/>
      <c r="B110" s="20"/>
      <c r="C110" s="48"/>
      <c r="D110" s="20"/>
      <c r="E110" s="20"/>
      <c r="F110" s="20"/>
      <c r="G110" s="20"/>
    </row>
    <row r="111" spans="1:7" x14ac:dyDescent="0.25">
      <c r="A111" s="20"/>
      <c r="B111" s="20"/>
      <c r="C111" s="48"/>
      <c r="D111" s="20"/>
      <c r="E111" s="20"/>
      <c r="F111" s="20"/>
      <c r="G111" s="20"/>
    </row>
    <row r="112" spans="1:7" x14ac:dyDescent="0.25">
      <c r="A112" s="20"/>
      <c r="B112" s="20"/>
      <c r="C112" s="48"/>
      <c r="D112" s="20"/>
      <c r="E112" s="20"/>
      <c r="F112" s="20"/>
      <c r="G112" s="20"/>
    </row>
    <row r="113" spans="1:7" x14ac:dyDescent="0.25">
      <c r="A113" s="20"/>
      <c r="B113" s="20"/>
      <c r="C113" s="48"/>
      <c r="D113" s="20"/>
      <c r="E113" s="20"/>
      <c r="F113" s="20"/>
      <c r="G113" s="20"/>
    </row>
    <row r="114" spans="1:7" x14ac:dyDescent="0.25">
      <c r="A114" s="20"/>
      <c r="B114" s="20"/>
      <c r="C114" s="48"/>
      <c r="D114" s="20"/>
      <c r="E114" s="20"/>
      <c r="F114" s="20"/>
      <c r="G114" s="20"/>
    </row>
    <row r="115" spans="1:7" x14ac:dyDescent="0.25">
      <c r="A115" s="20"/>
      <c r="B115" s="20"/>
      <c r="C115" s="48"/>
      <c r="D115" s="20"/>
      <c r="E115" s="20"/>
      <c r="F115" s="20"/>
      <c r="G115" s="20"/>
    </row>
    <row r="116" spans="1:7" x14ac:dyDescent="0.25">
      <c r="A116" s="20"/>
      <c r="B116" s="20"/>
      <c r="C116" s="48"/>
      <c r="D116" s="20"/>
      <c r="E116" s="20"/>
      <c r="F116" s="20"/>
      <c r="G116" s="20"/>
    </row>
    <row r="117" spans="1:7" x14ac:dyDescent="0.25">
      <c r="A117" s="20"/>
      <c r="B117" s="20"/>
      <c r="C117" s="48"/>
      <c r="D117" s="20"/>
      <c r="E117" s="20"/>
      <c r="F117" s="20"/>
      <c r="G117" s="20"/>
    </row>
    <row r="118" spans="1:7" x14ac:dyDescent="0.25">
      <c r="A118" s="20"/>
      <c r="B118" s="20"/>
      <c r="C118" s="48"/>
      <c r="D118" s="20"/>
      <c r="E118" s="20"/>
      <c r="F118" s="20"/>
      <c r="G118" s="20"/>
    </row>
    <row r="119" spans="1:7" x14ac:dyDescent="0.25">
      <c r="A119" s="20"/>
      <c r="B119" s="20"/>
      <c r="C119" s="48"/>
      <c r="D119" s="20"/>
      <c r="E119" s="20"/>
      <c r="F119" s="20"/>
      <c r="G119" s="20"/>
    </row>
    <row r="120" spans="1:7" x14ac:dyDescent="0.25">
      <c r="A120" s="20"/>
      <c r="B120" s="20"/>
      <c r="C120" s="48"/>
      <c r="D120" s="20"/>
      <c r="E120" s="20"/>
      <c r="F120" s="20"/>
      <c r="G120" s="20"/>
    </row>
    <row r="121" spans="1:7" x14ac:dyDescent="0.25">
      <c r="A121" s="20"/>
      <c r="B121" s="20"/>
      <c r="C121" s="48"/>
      <c r="D121" s="20"/>
      <c r="E121" s="20"/>
      <c r="F121" s="20"/>
      <c r="G121" s="20"/>
    </row>
    <row r="122" spans="1:7" x14ac:dyDescent="0.25">
      <c r="A122" s="20"/>
      <c r="B122" s="20"/>
      <c r="C122" s="48"/>
      <c r="D122" s="20"/>
      <c r="E122" s="20"/>
      <c r="F122" s="20"/>
      <c r="G122" s="20"/>
    </row>
    <row r="123" spans="1:7" x14ac:dyDescent="0.25">
      <c r="A123" s="20"/>
      <c r="B123" s="20"/>
      <c r="C123" s="48"/>
      <c r="D123" s="20"/>
      <c r="E123" s="20"/>
      <c r="F123" s="20"/>
      <c r="G123" s="20"/>
    </row>
    <row r="124" spans="1:7" x14ac:dyDescent="0.25">
      <c r="A124" s="20"/>
      <c r="B124" s="20"/>
      <c r="C124" s="48"/>
      <c r="D124" s="20"/>
      <c r="E124" s="20"/>
      <c r="F124" s="20"/>
      <c r="G124" s="20"/>
    </row>
    <row r="125" spans="1:7" x14ac:dyDescent="0.25">
      <c r="A125" s="20"/>
      <c r="B125" s="20"/>
      <c r="C125" s="48"/>
      <c r="D125" s="20"/>
      <c r="E125" s="20"/>
      <c r="F125" s="20"/>
      <c r="G125" s="20"/>
    </row>
    <row r="126" spans="1:7" x14ac:dyDescent="0.25">
      <c r="A126" s="20"/>
      <c r="B126" s="20"/>
      <c r="C126" s="48"/>
      <c r="D126" s="20"/>
      <c r="E126" s="20"/>
      <c r="F126" s="20"/>
      <c r="G126" s="20"/>
    </row>
    <row r="127" spans="1:7" x14ac:dyDescent="0.25">
      <c r="A127" s="20"/>
      <c r="B127" s="20"/>
      <c r="C127" s="48"/>
      <c r="D127" s="20"/>
      <c r="E127" s="20"/>
      <c r="F127" s="20"/>
      <c r="G127" s="20"/>
    </row>
    <row r="128" spans="1:7" x14ac:dyDescent="0.25">
      <c r="A128" s="20"/>
      <c r="B128" s="20"/>
      <c r="C128" s="48"/>
      <c r="D128" s="20"/>
      <c r="E128" s="20"/>
      <c r="F128" s="20"/>
      <c r="G128" s="20"/>
    </row>
    <row r="129" spans="1:7" x14ac:dyDescent="0.25">
      <c r="A129" s="20"/>
      <c r="B129" s="20"/>
      <c r="C129" s="48"/>
      <c r="D129" s="20"/>
      <c r="E129" s="20"/>
      <c r="F129" s="20"/>
      <c r="G129" s="20"/>
    </row>
    <row r="130" spans="1:7" x14ac:dyDescent="0.25">
      <c r="A130" s="20"/>
      <c r="B130" s="20"/>
      <c r="C130" s="48"/>
      <c r="D130" s="20"/>
      <c r="E130" s="20"/>
      <c r="F130" s="20"/>
      <c r="G130" s="20"/>
    </row>
    <row r="131" spans="1:7" x14ac:dyDescent="0.25">
      <c r="A131" s="20"/>
      <c r="B131" s="20"/>
      <c r="C131" s="48"/>
      <c r="D131" s="20"/>
      <c r="E131" s="20"/>
      <c r="F131" s="20"/>
      <c r="G131" s="20"/>
    </row>
    <row r="132" spans="1:7" x14ac:dyDescent="0.25">
      <c r="A132" s="20"/>
      <c r="B132" s="20"/>
      <c r="C132" s="48"/>
      <c r="D132" s="20"/>
      <c r="E132" s="20"/>
      <c r="F132" s="20"/>
      <c r="G132" s="20"/>
    </row>
    <row r="133" spans="1:7" x14ac:dyDescent="0.25">
      <c r="A133" s="20"/>
      <c r="B133" s="20"/>
      <c r="C133" s="48"/>
      <c r="D133" s="20"/>
      <c r="E133" s="20"/>
      <c r="F133" s="20"/>
      <c r="G133" s="20"/>
    </row>
    <row r="134" spans="1:7" x14ac:dyDescent="0.25">
      <c r="A134" s="20"/>
      <c r="B134" s="20"/>
      <c r="C134" s="48"/>
      <c r="D134" s="20"/>
      <c r="E134" s="20"/>
      <c r="F134" s="20"/>
      <c r="G134" s="20"/>
    </row>
    <row r="135" spans="1:7" x14ac:dyDescent="0.25">
      <c r="A135" s="20"/>
      <c r="B135" s="20"/>
      <c r="C135" s="48"/>
      <c r="D135" s="20"/>
      <c r="E135" s="20"/>
      <c r="F135" s="20"/>
      <c r="G135" s="20"/>
    </row>
    <row r="136" spans="1:7" x14ac:dyDescent="0.25">
      <c r="A136" s="20"/>
      <c r="B136" s="20"/>
      <c r="C136" s="48"/>
      <c r="D136" s="20"/>
      <c r="E136" s="20"/>
      <c r="F136" s="20"/>
      <c r="G136" s="20"/>
    </row>
    <row r="137" spans="1:7" x14ac:dyDescent="0.25">
      <c r="A137" s="20"/>
      <c r="B137" s="20"/>
      <c r="C137" s="48"/>
      <c r="D137" s="20"/>
      <c r="E137" s="20"/>
      <c r="F137" s="20"/>
      <c r="G137" s="20"/>
    </row>
    <row r="138" spans="1:7" x14ac:dyDescent="0.25">
      <c r="A138" s="20"/>
      <c r="B138" s="20"/>
      <c r="C138" s="48"/>
      <c r="D138" s="20"/>
      <c r="E138" s="20"/>
      <c r="F138" s="20"/>
      <c r="G138" s="20"/>
    </row>
    <row r="139" spans="1:7" x14ac:dyDescent="0.25">
      <c r="A139" s="20"/>
      <c r="B139" s="20"/>
      <c r="C139" s="48"/>
      <c r="D139" s="20"/>
      <c r="E139" s="20"/>
      <c r="F139" s="20"/>
      <c r="G139" s="20"/>
    </row>
    <row r="140" spans="1:7" x14ac:dyDescent="0.25">
      <c r="A140" s="20"/>
      <c r="B140" s="20"/>
      <c r="C140" s="48"/>
      <c r="D140" s="20"/>
      <c r="E140" s="20"/>
      <c r="F140" s="20"/>
      <c r="G140" s="20"/>
    </row>
    <row r="141" spans="1:7" x14ac:dyDescent="0.25">
      <c r="A141" s="20"/>
      <c r="B141" s="20"/>
      <c r="C141" s="48"/>
      <c r="D141" s="20"/>
      <c r="E141" s="20"/>
      <c r="F141" s="20"/>
      <c r="G141" s="20"/>
    </row>
    <row r="142" spans="1:7" x14ac:dyDescent="0.25">
      <c r="A142" s="20"/>
      <c r="B142" s="20"/>
      <c r="C142" s="48"/>
      <c r="D142" s="20"/>
      <c r="E142" s="20"/>
      <c r="F142" s="20"/>
      <c r="G142" s="20"/>
    </row>
    <row r="143" spans="1:7" x14ac:dyDescent="0.25">
      <c r="A143" s="20"/>
      <c r="B143" s="20"/>
      <c r="C143" s="48"/>
      <c r="D143" s="20"/>
      <c r="E143" s="20"/>
      <c r="F143" s="20"/>
      <c r="G143" s="20"/>
    </row>
    <row r="144" spans="1:7" x14ac:dyDescent="0.25">
      <c r="A144" s="20"/>
      <c r="B144" s="20"/>
      <c r="C144" s="48"/>
      <c r="D144" s="20"/>
      <c r="E144" s="20"/>
      <c r="F144" s="20"/>
      <c r="G144" s="20"/>
    </row>
    <row r="145" spans="1:7" x14ac:dyDescent="0.25">
      <c r="A145" s="20"/>
      <c r="B145" s="20"/>
      <c r="C145" s="48"/>
      <c r="D145" s="20"/>
      <c r="E145" s="20"/>
      <c r="F145" s="20"/>
      <c r="G145" s="20"/>
    </row>
    <row r="146" spans="1:7" x14ac:dyDescent="0.25">
      <c r="A146" s="20"/>
      <c r="B146" s="20"/>
      <c r="C146" s="48"/>
      <c r="D146" s="20"/>
      <c r="E146" s="20"/>
      <c r="F146" s="20"/>
      <c r="G146" s="20"/>
    </row>
    <row r="147" spans="1:7" x14ac:dyDescent="0.25">
      <c r="A147" s="20"/>
      <c r="B147" s="20"/>
      <c r="C147" s="48"/>
      <c r="D147" s="20"/>
      <c r="E147" s="20"/>
      <c r="F147" s="20"/>
      <c r="G147" s="20"/>
    </row>
    <row r="148" spans="1:7" x14ac:dyDescent="0.25">
      <c r="A148" s="20"/>
      <c r="B148" s="20"/>
      <c r="C148" s="48"/>
      <c r="D148" s="20"/>
      <c r="E148" s="20"/>
      <c r="F148" s="20"/>
      <c r="G148" s="20"/>
    </row>
    <row r="149" spans="1:7" x14ac:dyDescent="0.25">
      <c r="A149" s="20"/>
      <c r="B149" s="20"/>
      <c r="C149" s="48"/>
      <c r="D149" s="20"/>
      <c r="E149" s="20"/>
      <c r="F149" s="20"/>
      <c r="G149" s="20"/>
    </row>
    <row r="150" spans="1:7" x14ac:dyDescent="0.25">
      <c r="A150" s="20"/>
      <c r="B150" s="20"/>
      <c r="C150" s="48"/>
      <c r="D150" s="20"/>
      <c r="E150" s="20"/>
      <c r="F150" s="20"/>
      <c r="G150" s="20"/>
    </row>
    <row r="151" spans="1:7" x14ac:dyDescent="0.25">
      <c r="A151" s="20"/>
      <c r="B151" s="20"/>
      <c r="C151" s="48"/>
      <c r="D151" s="20"/>
      <c r="E151" s="20"/>
      <c r="F151" s="20"/>
      <c r="G151" s="20"/>
    </row>
    <row r="152" spans="1:7" x14ac:dyDescent="0.25">
      <c r="A152" s="20"/>
      <c r="B152" s="20"/>
      <c r="C152" s="48"/>
      <c r="D152" s="20"/>
      <c r="E152" s="20"/>
      <c r="F152" s="20"/>
      <c r="G152" s="20"/>
    </row>
    <row r="153" spans="1:7" x14ac:dyDescent="0.25">
      <c r="A153" s="20"/>
      <c r="B153" s="20"/>
      <c r="C153" s="48"/>
      <c r="D153" s="20"/>
      <c r="E153" s="20"/>
      <c r="F153" s="20"/>
      <c r="G153" s="20"/>
    </row>
    <row r="154" spans="1:7" x14ac:dyDescent="0.25">
      <c r="A154" s="20"/>
      <c r="B154" s="20"/>
      <c r="C154" s="48"/>
      <c r="D154" s="20"/>
      <c r="E154" s="20"/>
      <c r="F154" s="20"/>
      <c r="G154" s="20"/>
    </row>
    <row r="155" spans="1:7" x14ac:dyDescent="0.25">
      <c r="A155" s="20"/>
      <c r="B155" s="20"/>
      <c r="C155" s="48"/>
      <c r="D155" s="20"/>
      <c r="E155" s="20"/>
      <c r="F155" s="20"/>
      <c r="G155" s="20"/>
    </row>
    <row r="156" spans="1:7" x14ac:dyDescent="0.25">
      <c r="A156" s="20"/>
      <c r="B156" s="20"/>
      <c r="C156" s="48"/>
      <c r="D156" s="20"/>
      <c r="E156" s="20"/>
      <c r="F156" s="20"/>
      <c r="G156" s="20"/>
    </row>
    <row r="157" spans="1:7" x14ac:dyDescent="0.25">
      <c r="A157" s="20"/>
      <c r="B157" s="20"/>
      <c r="C157" s="48"/>
      <c r="D157" s="20"/>
      <c r="E157" s="20"/>
      <c r="F157" s="20"/>
      <c r="G157" s="20"/>
    </row>
    <row r="158" spans="1:7" x14ac:dyDescent="0.25">
      <c r="A158" s="20"/>
      <c r="B158" s="20"/>
      <c r="C158" s="48"/>
      <c r="D158" s="20"/>
      <c r="E158" s="20"/>
      <c r="F158" s="20"/>
      <c r="G158" s="20"/>
    </row>
    <row r="159" spans="1:7" x14ac:dyDescent="0.25">
      <c r="A159" s="20"/>
      <c r="B159" s="20"/>
      <c r="C159" s="48"/>
      <c r="D159" s="20"/>
      <c r="E159" s="20"/>
      <c r="F159" s="20"/>
      <c r="G159" s="20"/>
    </row>
    <row r="160" spans="1:7" x14ac:dyDescent="0.25">
      <c r="A160" s="20"/>
      <c r="B160" s="20"/>
      <c r="C160" s="48"/>
      <c r="D160" s="20"/>
      <c r="E160" s="20"/>
      <c r="F160" s="20"/>
      <c r="G160" s="20"/>
    </row>
    <row r="161" spans="1:7" x14ac:dyDescent="0.25">
      <c r="A161" s="20"/>
      <c r="B161" s="20"/>
      <c r="C161" s="48"/>
      <c r="D161" s="20"/>
      <c r="E161" s="20"/>
      <c r="F161" s="20"/>
      <c r="G161" s="20"/>
    </row>
    <row r="162" spans="1:7" x14ac:dyDescent="0.25">
      <c r="A162" s="20"/>
      <c r="B162" s="20"/>
      <c r="C162" s="48"/>
      <c r="D162" s="20"/>
      <c r="E162" s="20"/>
      <c r="F162" s="20"/>
      <c r="G162" s="20"/>
    </row>
    <row r="163" spans="1:7" x14ac:dyDescent="0.25">
      <c r="A163" s="20"/>
      <c r="B163" s="20"/>
      <c r="C163" s="48"/>
      <c r="D163" s="20"/>
      <c r="E163" s="20"/>
      <c r="F163" s="20"/>
      <c r="G163" s="20"/>
    </row>
    <row r="164" spans="1:7" x14ac:dyDescent="0.25">
      <c r="A164" s="20"/>
      <c r="B164" s="20"/>
      <c r="C164" s="48"/>
      <c r="D164" s="20"/>
      <c r="E164" s="20"/>
      <c r="F164" s="20"/>
      <c r="G164" s="20"/>
    </row>
    <row r="165" spans="1:7" x14ac:dyDescent="0.25">
      <c r="A165" s="20"/>
      <c r="B165" s="20"/>
      <c r="C165" s="48"/>
      <c r="D165" s="20"/>
      <c r="E165" s="20"/>
      <c r="F165" s="20"/>
      <c r="G165" s="20"/>
    </row>
    <row r="166" spans="1:7" x14ac:dyDescent="0.25">
      <c r="A166" s="20"/>
      <c r="B166" s="20"/>
      <c r="C166" s="48"/>
      <c r="D166" s="20"/>
      <c r="E166" s="20"/>
      <c r="F166" s="20"/>
      <c r="G166" s="20"/>
    </row>
    <row r="167" spans="1:7" x14ac:dyDescent="0.25">
      <c r="A167" s="20"/>
      <c r="B167" s="20"/>
      <c r="C167" s="48"/>
      <c r="D167" s="20"/>
      <c r="E167" s="20"/>
      <c r="F167" s="20"/>
      <c r="G167" s="20"/>
    </row>
    <row r="168" spans="1:7" x14ac:dyDescent="0.25">
      <c r="A168" s="20"/>
      <c r="B168" s="20"/>
      <c r="C168" s="48"/>
      <c r="D168" s="20"/>
      <c r="E168" s="20"/>
      <c r="F168" s="20"/>
      <c r="G168" s="20"/>
    </row>
    <row r="169" spans="1:7" x14ac:dyDescent="0.25">
      <c r="A169" s="20"/>
      <c r="B169" s="20"/>
      <c r="C169" s="48"/>
      <c r="D169" s="20"/>
      <c r="E169" s="20"/>
      <c r="F169" s="20"/>
      <c r="G169" s="20"/>
    </row>
    <row r="170" spans="1:7" x14ac:dyDescent="0.25">
      <c r="A170" s="20"/>
      <c r="B170" s="20"/>
      <c r="C170" s="48"/>
      <c r="D170" s="20"/>
      <c r="E170" s="20"/>
      <c r="F170" s="20"/>
      <c r="G170" s="20"/>
    </row>
    <row r="171" spans="1:7" x14ac:dyDescent="0.25">
      <c r="A171" s="20"/>
      <c r="B171" s="20"/>
      <c r="C171" s="48"/>
      <c r="D171" s="20"/>
      <c r="E171" s="20"/>
      <c r="F171" s="20"/>
      <c r="G171" s="20"/>
    </row>
    <row r="172" spans="1:7" x14ac:dyDescent="0.25">
      <c r="A172" s="20"/>
      <c r="B172" s="20"/>
      <c r="C172" s="48"/>
      <c r="D172" s="20"/>
      <c r="E172" s="20"/>
      <c r="F172" s="20"/>
      <c r="G172" s="20"/>
    </row>
    <row r="173" spans="1:7" x14ac:dyDescent="0.25">
      <c r="A173" s="20"/>
      <c r="B173" s="20"/>
      <c r="C173" s="48"/>
      <c r="D173" s="20"/>
      <c r="E173" s="20"/>
      <c r="F173" s="20"/>
      <c r="G173" s="20"/>
    </row>
    <row r="174" spans="1:7" x14ac:dyDescent="0.25">
      <c r="A174" s="20"/>
      <c r="B174" s="20"/>
      <c r="C174" s="48"/>
      <c r="D174" s="20"/>
      <c r="E174" s="20"/>
      <c r="F174" s="20"/>
      <c r="G174" s="20"/>
    </row>
    <row r="175" spans="1:7" x14ac:dyDescent="0.25">
      <c r="A175" s="20"/>
      <c r="B175" s="20"/>
      <c r="C175" s="48"/>
      <c r="D175" s="20"/>
      <c r="E175" s="20"/>
      <c r="F175" s="20"/>
      <c r="G175" s="20"/>
    </row>
    <row r="176" spans="1:7" x14ac:dyDescent="0.25">
      <c r="A176" s="20"/>
      <c r="B176" s="20"/>
      <c r="C176" s="48"/>
      <c r="D176" s="20"/>
      <c r="E176" s="20"/>
      <c r="F176" s="20"/>
      <c r="G176" s="20"/>
    </row>
    <row r="177" spans="1:7" x14ac:dyDescent="0.25">
      <c r="A177" s="20"/>
      <c r="B177" s="20"/>
      <c r="C177" s="48"/>
      <c r="D177" s="20"/>
      <c r="E177" s="20"/>
      <c r="F177" s="20"/>
      <c r="G177" s="20"/>
    </row>
    <row r="178" spans="1:7" x14ac:dyDescent="0.25">
      <c r="A178" s="20"/>
      <c r="B178" s="20"/>
      <c r="C178" s="48"/>
      <c r="D178" s="20"/>
      <c r="E178" s="20"/>
      <c r="F178" s="20"/>
      <c r="G178" s="20"/>
    </row>
    <row r="179" spans="1:7" x14ac:dyDescent="0.25">
      <c r="A179" s="20"/>
      <c r="B179" s="20"/>
      <c r="C179" s="48"/>
      <c r="D179" s="20"/>
      <c r="E179" s="20"/>
      <c r="F179" s="20"/>
      <c r="G179" s="20"/>
    </row>
    <row r="180" spans="1:7" x14ac:dyDescent="0.25">
      <c r="A180" s="20"/>
      <c r="B180" s="20"/>
      <c r="C180" s="48"/>
      <c r="D180" s="20"/>
      <c r="E180" s="20"/>
      <c r="F180" s="20"/>
      <c r="G180" s="20"/>
    </row>
    <row r="181" spans="1:7" x14ac:dyDescent="0.25">
      <c r="A181" s="20"/>
      <c r="B181" s="20"/>
      <c r="C181" s="48"/>
      <c r="D181" s="20"/>
      <c r="E181" s="20"/>
      <c r="F181" s="20"/>
      <c r="G181" s="20"/>
    </row>
    <row r="182" spans="1:7" x14ac:dyDescent="0.25">
      <c r="A182" s="20"/>
      <c r="B182" s="20"/>
      <c r="C182" s="48"/>
      <c r="D182" s="20"/>
      <c r="E182" s="20"/>
      <c r="F182" s="20"/>
      <c r="G182" s="20"/>
    </row>
    <row r="183" spans="1:7" x14ac:dyDescent="0.25">
      <c r="A183" s="20"/>
      <c r="B183" s="20"/>
      <c r="C183" s="48"/>
      <c r="D183" s="20"/>
      <c r="E183" s="20"/>
      <c r="F183" s="20"/>
      <c r="G183" s="20"/>
    </row>
    <row r="184" spans="1:7" x14ac:dyDescent="0.25">
      <c r="A184" s="20"/>
      <c r="B184" s="20"/>
      <c r="C184" s="48"/>
      <c r="D184" s="20"/>
      <c r="E184" s="20"/>
      <c r="F184" s="20"/>
      <c r="G184" s="20"/>
    </row>
    <row r="185" spans="1:7" x14ac:dyDescent="0.25">
      <c r="A185" s="20"/>
      <c r="B185" s="20"/>
      <c r="C185" s="48"/>
      <c r="D185" s="20"/>
      <c r="E185" s="20"/>
      <c r="F185" s="20"/>
      <c r="G185" s="20"/>
    </row>
    <row r="186" spans="1:7" x14ac:dyDescent="0.25">
      <c r="A186" s="20"/>
      <c r="B186" s="20"/>
      <c r="C186" s="48"/>
      <c r="D186" s="20"/>
      <c r="E186" s="20"/>
      <c r="F186" s="20"/>
      <c r="G186" s="20"/>
    </row>
    <row r="187" spans="1:7" x14ac:dyDescent="0.25">
      <c r="A187" s="20"/>
      <c r="B187" s="20"/>
      <c r="C187" s="48"/>
      <c r="D187" s="20"/>
      <c r="E187" s="20"/>
      <c r="F187" s="20"/>
      <c r="G187" s="20"/>
    </row>
    <row r="188" spans="1:7" x14ac:dyDescent="0.25">
      <c r="A188" s="20"/>
      <c r="B188" s="20"/>
      <c r="C188" s="48"/>
      <c r="D188" s="20"/>
      <c r="E188" s="20"/>
      <c r="F188" s="20"/>
      <c r="G188" s="20"/>
    </row>
    <row r="189" spans="1:7" x14ac:dyDescent="0.25">
      <c r="A189" s="20"/>
      <c r="B189" s="20"/>
      <c r="C189" s="48"/>
      <c r="D189" s="20"/>
      <c r="E189" s="20"/>
      <c r="F189" s="20"/>
      <c r="G189" s="20"/>
    </row>
    <row r="190" spans="1:7" x14ac:dyDescent="0.25">
      <c r="A190" s="20"/>
      <c r="B190" s="20"/>
      <c r="C190" s="48"/>
      <c r="D190" s="20"/>
      <c r="E190" s="20"/>
      <c r="F190" s="20"/>
      <c r="G190" s="20"/>
    </row>
    <row r="191" spans="1:7" x14ac:dyDescent="0.25">
      <c r="A191" s="20"/>
      <c r="B191" s="20"/>
      <c r="C191" s="48"/>
      <c r="D191" s="20"/>
      <c r="E191" s="20"/>
      <c r="F191" s="20"/>
      <c r="G191" s="20"/>
    </row>
    <row r="192" spans="1:7" x14ac:dyDescent="0.25">
      <c r="A192" s="20"/>
      <c r="B192" s="20"/>
      <c r="C192" s="48"/>
      <c r="D192" s="20"/>
      <c r="E192" s="20"/>
      <c r="F192" s="20"/>
      <c r="G192" s="20"/>
    </row>
    <row r="193" spans="1:7" x14ac:dyDescent="0.25">
      <c r="A193" s="20"/>
      <c r="B193" s="20"/>
      <c r="C193" s="48"/>
      <c r="D193" s="20"/>
      <c r="E193" s="20"/>
      <c r="F193" s="20"/>
      <c r="G193" s="20"/>
    </row>
    <row r="194" spans="1:7" x14ac:dyDescent="0.25">
      <c r="A194" s="20"/>
      <c r="B194" s="20"/>
      <c r="C194" s="48"/>
      <c r="D194" s="20"/>
      <c r="E194" s="20"/>
      <c r="F194" s="20"/>
      <c r="G194" s="20"/>
    </row>
    <row r="195" spans="1:7" x14ac:dyDescent="0.25">
      <c r="A195" s="20"/>
      <c r="B195" s="20"/>
      <c r="C195" s="48"/>
      <c r="D195" s="20"/>
      <c r="E195" s="20"/>
      <c r="F195" s="20"/>
      <c r="G195" s="20"/>
    </row>
    <row r="196" spans="1:7" x14ac:dyDescent="0.25">
      <c r="A196" s="20"/>
      <c r="B196" s="20"/>
      <c r="C196" s="48"/>
      <c r="D196" s="20"/>
      <c r="E196" s="20"/>
      <c r="F196" s="20"/>
      <c r="G196" s="20"/>
    </row>
    <row r="197" spans="1:7" x14ac:dyDescent="0.25">
      <c r="A197" s="20"/>
      <c r="B197" s="20"/>
      <c r="C197" s="48"/>
      <c r="D197" s="20"/>
      <c r="E197" s="20"/>
      <c r="F197" s="20"/>
      <c r="G197" s="20"/>
    </row>
    <row r="198" spans="1:7" x14ac:dyDescent="0.25">
      <c r="A198" s="20"/>
      <c r="B198" s="20"/>
      <c r="C198" s="48"/>
      <c r="D198" s="20"/>
      <c r="E198" s="20"/>
      <c r="F198" s="20"/>
      <c r="G198" s="20"/>
    </row>
    <row r="199" spans="1:7" x14ac:dyDescent="0.25">
      <c r="A199" s="20"/>
      <c r="B199" s="20"/>
      <c r="C199" s="48"/>
      <c r="D199" s="20"/>
      <c r="E199" s="20"/>
      <c r="F199" s="20"/>
      <c r="G199" s="20"/>
    </row>
    <row r="200" spans="1:7" x14ac:dyDescent="0.25">
      <c r="A200" s="20"/>
      <c r="B200" s="20"/>
      <c r="C200" s="48"/>
      <c r="D200" s="20"/>
      <c r="E200" s="20"/>
      <c r="F200" s="20"/>
      <c r="G200" s="20"/>
    </row>
    <row r="201" spans="1:7" x14ac:dyDescent="0.25">
      <c r="A201" s="20"/>
      <c r="B201" s="20"/>
      <c r="C201" s="48"/>
      <c r="D201" s="20"/>
      <c r="E201" s="20"/>
      <c r="F201" s="20"/>
      <c r="G201" s="20"/>
    </row>
    <row r="202" spans="1:7" x14ac:dyDescent="0.25">
      <c r="A202" s="20"/>
      <c r="B202" s="20"/>
      <c r="C202" s="48"/>
      <c r="D202" s="20"/>
      <c r="E202" s="20"/>
      <c r="F202" s="20"/>
      <c r="G202" s="20"/>
    </row>
    <row r="203" spans="1:7" x14ac:dyDescent="0.25">
      <c r="A203" s="20"/>
      <c r="B203" s="20"/>
      <c r="C203" s="48"/>
      <c r="D203" s="20"/>
      <c r="E203" s="20"/>
      <c r="F203" s="20"/>
      <c r="G203" s="20"/>
    </row>
    <row r="204" spans="1:7" x14ac:dyDescent="0.25">
      <c r="A204" s="20"/>
      <c r="B204" s="20"/>
      <c r="C204" s="48"/>
      <c r="D204" s="20"/>
      <c r="E204" s="20"/>
      <c r="F204" s="20"/>
      <c r="G204" s="20"/>
    </row>
    <row r="205" spans="1:7" x14ac:dyDescent="0.25">
      <c r="A205" s="20"/>
      <c r="B205" s="20"/>
      <c r="C205" s="48"/>
      <c r="D205" s="20"/>
      <c r="E205" s="20"/>
      <c r="F205" s="20"/>
      <c r="G205" s="20"/>
    </row>
    <row r="206" spans="1:7" x14ac:dyDescent="0.25">
      <c r="A206" s="20"/>
      <c r="B206" s="20"/>
      <c r="C206" s="48"/>
      <c r="D206" s="20"/>
      <c r="E206" s="20"/>
      <c r="F206" s="20"/>
      <c r="G206" s="20"/>
    </row>
    <row r="207" spans="1:7" x14ac:dyDescent="0.25">
      <c r="A207" s="20"/>
      <c r="B207" s="20"/>
      <c r="C207" s="48"/>
      <c r="D207" s="20"/>
      <c r="E207" s="20"/>
      <c r="F207" s="20"/>
      <c r="G207" s="20"/>
    </row>
    <row r="208" spans="1:7" x14ac:dyDescent="0.25">
      <c r="A208" s="20"/>
      <c r="B208" s="20"/>
      <c r="C208" s="48"/>
      <c r="D208" s="20"/>
      <c r="E208" s="20"/>
      <c r="F208" s="20"/>
      <c r="G208" s="20"/>
    </row>
    <row r="209" spans="1:7" x14ac:dyDescent="0.25">
      <c r="A209" s="20"/>
      <c r="B209" s="20"/>
      <c r="C209" s="48"/>
      <c r="D209" s="20"/>
      <c r="E209" s="20"/>
      <c r="F209" s="20"/>
      <c r="G209" s="20"/>
    </row>
    <row r="210" spans="1:7" x14ac:dyDescent="0.25">
      <c r="A210" s="20"/>
      <c r="B210" s="20"/>
      <c r="C210" s="48"/>
      <c r="D210" s="20"/>
      <c r="E210" s="20"/>
      <c r="F210" s="20"/>
      <c r="G210" s="20"/>
    </row>
    <row r="211" spans="1:7" x14ac:dyDescent="0.25">
      <c r="A211" s="20"/>
      <c r="B211" s="20"/>
      <c r="C211" s="48"/>
      <c r="D211" s="20"/>
      <c r="E211" s="20"/>
      <c r="F211" s="20"/>
      <c r="G211" s="20"/>
    </row>
    <row r="212" spans="1:7" x14ac:dyDescent="0.25">
      <c r="A212" s="20"/>
      <c r="B212" s="20"/>
      <c r="C212" s="48"/>
      <c r="D212" s="20"/>
      <c r="E212" s="20"/>
      <c r="F212" s="20"/>
      <c r="G212" s="20"/>
    </row>
    <row r="213" spans="1:7" x14ac:dyDescent="0.25">
      <c r="A213" s="20"/>
      <c r="B213" s="20"/>
      <c r="C213" s="48"/>
      <c r="D213" s="20"/>
      <c r="E213" s="20"/>
      <c r="F213" s="20"/>
      <c r="G213" s="20"/>
    </row>
    <row r="214" spans="1:7" x14ac:dyDescent="0.25">
      <c r="A214" s="20"/>
      <c r="B214" s="20"/>
      <c r="C214" s="48"/>
      <c r="D214" s="20"/>
      <c r="E214" s="20"/>
      <c r="F214" s="20"/>
      <c r="G214" s="20"/>
    </row>
    <row r="215" spans="1:7" x14ac:dyDescent="0.25">
      <c r="A215" s="20"/>
      <c r="B215" s="20"/>
      <c r="C215" s="48"/>
      <c r="D215" s="20"/>
      <c r="E215" s="20"/>
      <c r="F215" s="20"/>
      <c r="G215" s="20"/>
    </row>
    <row r="216" spans="1:7" x14ac:dyDescent="0.25">
      <c r="A216" s="20"/>
      <c r="B216" s="20"/>
      <c r="C216" s="48"/>
      <c r="D216" s="20"/>
      <c r="E216" s="20"/>
      <c r="F216" s="20"/>
      <c r="G216" s="20"/>
    </row>
    <row r="217" spans="1:7" x14ac:dyDescent="0.25">
      <c r="A217" s="20"/>
      <c r="B217" s="20"/>
      <c r="C217" s="48"/>
      <c r="D217" s="20"/>
      <c r="E217" s="20"/>
      <c r="F217" s="20"/>
      <c r="G217" s="20"/>
    </row>
    <row r="218" spans="1:7" x14ac:dyDescent="0.25">
      <c r="A218" s="20"/>
      <c r="B218" s="20"/>
      <c r="C218" s="48"/>
      <c r="D218" s="20"/>
      <c r="E218" s="20"/>
      <c r="F218" s="20"/>
      <c r="G218" s="20"/>
    </row>
    <row r="219" spans="1:7" x14ac:dyDescent="0.25">
      <c r="A219" s="20"/>
      <c r="B219" s="20"/>
      <c r="C219" s="48"/>
      <c r="D219" s="20"/>
      <c r="E219" s="20"/>
      <c r="F219" s="20"/>
      <c r="G219" s="20"/>
    </row>
    <row r="220" spans="1:7" x14ac:dyDescent="0.25">
      <c r="A220" s="20"/>
      <c r="B220" s="20"/>
      <c r="C220" s="48"/>
      <c r="D220" s="20"/>
      <c r="E220" s="20"/>
      <c r="F220" s="20"/>
      <c r="G220" s="20"/>
    </row>
    <row r="221" spans="1:7" x14ac:dyDescent="0.25">
      <c r="A221" s="20"/>
      <c r="B221" s="20"/>
      <c r="C221" s="48"/>
      <c r="D221" s="20"/>
      <c r="E221" s="20"/>
      <c r="F221" s="20"/>
      <c r="G221" s="20"/>
    </row>
    <row r="222" spans="1:7" x14ac:dyDescent="0.25">
      <c r="A222" s="20"/>
      <c r="B222" s="20"/>
      <c r="C222" s="48"/>
      <c r="D222" s="20"/>
      <c r="E222" s="20"/>
      <c r="F222" s="20"/>
      <c r="G222" s="20"/>
    </row>
    <row r="223" spans="1:7" x14ac:dyDescent="0.25">
      <c r="A223" s="20"/>
      <c r="B223" s="20"/>
      <c r="C223" s="48"/>
      <c r="D223" s="20"/>
      <c r="E223" s="20"/>
      <c r="F223" s="20"/>
      <c r="G223" s="20"/>
    </row>
    <row r="224" spans="1:7" x14ac:dyDescent="0.25">
      <c r="A224" s="20"/>
      <c r="B224" s="20"/>
      <c r="C224" s="48"/>
      <c r="D224" s="20"/>
      <c r="E224" s="20"/>
      <c r="F224" s="20"/>
      <c r="G224" s="20"/>
    </row>
    <row r="225" spans="1:7" x14ac:dyDescent="0.25">
      <c r="A225" s="20"/>
      <c r="B225" s="20"/>
      <c r="C225" s="48"/>
      <c r="D225" s="20"/>
      <c r="E225" s="20"/>
      <c r="F225" s="20"/>
      <c r="G225" s="20"/>
    </row>
    <row r="226" spans="1:7" x14ac:dyDescent="0.25">
      <c r="A226" s="20"/>
      <c r="B226" s="20"/>
      <c r="C226" s="48"/>
      <c r="D226" s="20"/>
      <c r="E226" s="20"/>
      <c r="F226" s="20"/>
      <c r="G226" s="20"/>
    </row>
    <row r="227" spans="1:7" x14ac:dyDescent="0.25">
      <c r="A227" s="20"/>
      <c r="B227" s="20"/>
      <c r="C227" s="48"/>
      <c r="D227" s="20"/>
      <c r="E227" s="20"/>
      <c r="F227" s="20"/>
      <c r="G227" s="20"/>
    </row>
    <row r="228" spans="1:7" x14ac:dyDescent="0.25">
      <c r="A228" s="20"/>
      <c r="B228" s="20"/>
      <c r="C228" s="48"/>
      <c r="D228" s="20"/>
      <c r="E228" s="20"/>
      <c r="F228" s="20"/>
      <c r="G228" s="20"/>
    </row>
    <row r="229" spans="1:7" x14ac:dyDescent="0.25">
      <c r="A229" s="20"/>
      <c r="B229" s="20"/>
      <c r="C229" s="48"/>
      <c r="D229" s="20"/>
      <c r="E229" s="20"/>
      <c r="F229" s="20"/>
      <c r="G229" s="20"/>
    </row>
    <row r="230" spans="1:7" x14ac:dyDescent="0.25">
      <c r="A230" s="20"/>
      <c r="B230" s="20"/>
      <c r="C230" s="48"/>
      <c r="D230" s="20"/>
      <c r="E230" s="20"/>
      <c r="F230" s="20"/>
      <c r="G230" s="20"/>
    </row>
    <row r="231" spans="1:7" x14ac:dyDescent="0.25">
      <c r="A231" s="20"/>
      <c r="B231" s="20"/>
      <c r="C231" s="48"/>
      <c r="D231" s="20"/>
      <c r="E231" s="20"/>
      <c r="F231" s="20"/>
      <c r="G231" s="20"/>
    </row>
    <row r="232" spans="1:7" x14ac:dyDescent="0.25">
      <c r="A232" s="20"/>
      <c r="B232" s="20"/>
      <c r="C232" s="48"/>
      <c r="D232" s="20"/>
      <c r="E232" s="20"/>
      <c r="F232" s="20"/>
      <c r="G232" s="20"/>
    </row>
    <row r="233" spans="1:7" x14ac:dyDescent="0.25">
      <c r="A233" s="20"/>
      <c r="B233" s="20"/>
      <c r="C233" s="48"/>
      <c r="D233" s="20"/>
      <c r="E233" s="20"/>
      <c r="F233" s="20"/>
      <c r="G233" s="20"/>
    </row>
    <row r="234" spans="1:7" x14ac:dyDescent="0.25">
      <c r="A234" s="20"/>
      <c r="B234" s="20"/>
      <c r="C234" s="48"/>
      <c r="D234" s="20"/>
      <c r="E234" s="20"/>
      <c r="F234" s="20"/>
      <c r="G234" s="20"/>
    </row>
    <row r="235" spans="1:7" x14ac:dyDescent="0.25">
      <c r="A235" s="20"/>
      <c r="B235" s="20"/>
      <c r="C235" s="48"/>
      <c r="D235" s="20"/>
      <c r="E235" s="20"/>
      <c r="F235" s="20"/>
      <c r="G235" s="20"/>
    </row>
    <row r="236" spans="1:7" x14ac:dyDescent="0.25">
      <c r="A236" s="20"/>
      <c r="B236" s="20"/>
      <c r="C236" s="48"/>
      <c r="D236" s="20"/>
      <c r="E236" s="20"/>
      <c r="F236" s="20"/>
      <c r="G236" s="20"/>
    </row>
    <row r="237" spans="1:7" x14ac:dyDescent="0.25">
      <c r="A237" s="20"/>
      <c r="B237" s="20"/>
      <c r="C237" s="48"/>
      <c r="D237" s="20"/>
      <c r="E237" s="20"/>
      <c r="F237" s="20"/>
      <c r="G237" s="20"/>
    </row>
    <row r="238" spans="1:7" x14ac:dyDescent="0.25">
      <c r="A238" s="20"/>
      <c r="B238" s="20"/>
      <c r="C238" s="48"/>
      <c r="D238" s="20"/>
      <c r="E238" s="20"/>
      <c r="F238" s="20"/>
      <c r="G238" s="20"/>
    </row>
    <row r="239" spans="1:7" x14ac:dyDescent="0.25">
      <c r="A239" s="20"/>
      <c r="B239" s="20"/>
      <c r="C239" s="48"/>
      <c r="D239" s="20"/>
      <c r="E239" s="20"/>
      <c r="F239" s="20"/>
      <c r="G239" s="20"/>
    </row>
    <row r="240" spans="1:7" x14ac:dyDescent="0.25">
      <c r="A240" s="20"/>
      <c r="B240" s="20"/>
      <c r="C240" s="48"/>
      <c r="D240" s="20"/>
      <c r="E240" s="20"/>
      <c r="F240" s="20"/>
      <c r="G240" s="20"/>
    </row>
    <row r="241" spans="1:7" x14ac:dyDescent="0.25">
      <c r="A241" s="20"/>
      <c r="B241" s="20"/>
      <c r="C241" s="48"/>
      <c r="D241" s="20"/>
      <c r="E241" s="20"/>
      <c r="F241" s="20"/>
      <c r="G241" s="20"/>
    </row>
    <row r="242" spans="1:7" x14ac:dyDescent="0.25">
      <c r="A242" s="20"/>
      <c r="B242" s="20"/>
      <c r="C242" s="48"/>
      <c r="D242" s="20"/>
      <c r="E242" s="20"/>
      <c r="F242" s="20"/>
      <c r="G242" s="20"/>
    </row>
    <row r="243" spans="1:7" x14ac:dyDescent="0.25">
      <c r="A243" s="20"/>
      <c r="B243" s="20"/>
      <c r="C243" s="48"/>
      <c r="D243" s="20"/>
      <c r="E243" s="20"/>
      <c r="F243" s="20"/>
      <c r="G243" s="20"/>
    </row>
    <row r="244" spans="1:7" x14ac:dyDescent="0.25">
      <c r="A244" s="20"/>
      <c r="B244" s="20"/>
      <c r="C244" s="48"/>
      <c r="D244" s="20"/>
      <c r="E244" s="20"/>
      <c r="F244" s="20"/>
      <c r="G244" s="20"/>
    </row>
    <row r="245" spans="1:7" x14ac:dyDescent="0.25">
      <c r="A245" s="20"/>
      <c r="B245" s="20"/>
      <c r="C245" s="48"/>
      <c r="D245" s="20"/>
      <c r="E245" s="20"/>
      <c r="F245" s="20"/>
      <c r="G245" s="20"/>
    </row>
    <row r="246" spans="1:7" x14ac:dyDescent="0.25">
      <c r="A246" s="20"/>
      <c r="B246" s="20"/>
      <c r="C246" s="48"/>
      <c r="D246" s="20"/>
      <c r="E246" s="20"/>
      <c r="F246" s="20"/>
      <c r="G246" s="20"/>
    </row>
    <row r="247" spans="1:7" x14ac:dyDescent="0.25">
      <c r="A247" s="20"/>
      <c r="B247" s="20"/>
      <c r="C247" s="48"/>
      <c r="D247" s="20"/>
      <c r="E247" s="20"/>
      <c r="F247" s="20"/>
      <c r="G247" s="20"/>
    </row>
    <row r="248" spans="1:7" x14ac:dyDescent="0.25">
      <c r="A248" s="20"/>
      <c r="B248" s="20"/>
      <c r="C248" s="48"/>
      <c r="D248" s="20"/>
      <c r="E248" s="20"/>
      <c r="F248" s="20"/>
      <c r="G248" s="20"/>
    </row>
    <row r="249" spans="1:7" x14ac:dyDescent="0.25">
      <c r="A249" s="20"/>
      <c r="B249" s="20"/>
      <c r="C249" s="48"/>
      <c r="D249" s="20"/>
      <c r="E249" s="20"/>
      <c r="F249" s="20"/>
      <c r="G249" s="20"/>
    </row>
    <row r="250" spans="1:7" x14ac:dyDescent="0.25">
      <c r="A250" s="20"/>
      <c r="B250" s="20"/>
      <c r="C250" s="48"/>
      <c r="D250" s="20"/>
      <c r="E250" s="20"/>
      <c r="F250" s="20"/>
      <c r="G250" s="20"/>
    </row>
    <row r="251" spans="1:7" x14ac:dyDescent="0.25">
      <c r="A251" s="20"/>
      <c r="B251" s="20"/>
      <c r="C251" s="48"/>
      <c r="D251" s="20"/>
      <c r="E251" s="20"/>
      <c r="F251" s="20"/>
      <c r="G251" s="20"/>
    </row>
    <row r="252" spans="1:7" x14ac:dyDescent="0.25">
      <c r="A252" s="20"/>
      <c r="B252" s="20"/>
      <c r="C252" s="48"/>
      <c r="D252" s="20"/>
      <c r="E252" s="20"/>
      <c r="F252" s="20"/>
      <c r="G252" s="20"/>
    </row>
    <row r="253" spans="1:7" x14ac:dyDescent="0.25">
      <c r="A253" s="20"/>
      <c r="B253" s="20"/>
      <c r="C253" s="48"/>
      <c r="D253" s="20"/>
      <c r="E253" s="20"/>
      <c r="F253" s="20"/>
      <c r="G253" s="20"/>
    </row>
    <row r="254" spans="1:7" x14ac:dyDescent="0.25">
      <c r="A254" s="20"/>
      <c r="B254" s="20"/>
      <c r="C254" s="48"/>
      <c r="D254" s="20"/>
      <c r="E254" s="20"/>
      <c r="F254" s="20"/>
      <c r="G254" s="20"/>
    </row>
    <row r="255" spans="1:7" x14ac:dyDescent="0.25">
      <c r="A255" s="20"/>
      <c r="B255" s="20"/>
      <c r="C255" s="48"/>
      <c r="D255" s="20"/>
      <c r="E255" s="20"/>
      <c r="F255" s="20"/>
      <c r="G255" s="20"/>
    </row>
    <row r="256" spans="1:7" x14ac:dyDescent="0.25">
      <c r="A256" s="20"/>
      <c r="B256" s="20"/>
      <c r="C256" s="48"/>
      <c r="D256" s="20"/>
      <c r="E256" s="20"/>
      <c r="F256" s="20"/>
      <c r="G256" s="20"/>
    </row>
    <row r="257" spans="1:7" x14ac:dyDescent="0.25">
      <c r="A257" s="20"/>
      <c r="B257" s="20"/>
      <c r="C257" s="48"/>
      <c r="D257" s="20"/>
      <c r="E257" s="20"/>
      <c r="F257" s="20"/>
      <c r="G257" s="20"/>
    </row>
    <row r="258" spans="1:7" x14ac:dyDescent="0.25">
      <c r="A258" s="20"/>
      <c r="B258" s="20"/>
      <c r="C258" s="48"/>
      <c r="D258" s="20"/>
      <c r="E258" s="20"/>
      <c r="F258" s="20"/>
      <c r="G258" s="20"/>
    </row>
    <row r="259" spans="1:7" x14ac:dyDescent="0.25">
      <c r="A259" s="20"/>
      <c r="B259" s="20"/>
      <c r="C259" s="48"/>
      <c r="D259" s="20"/>
      <c r="E259" s="20"/>
      <c r="F259" s="20"/>
      <c r="G259" s="20"/>
    </row>
    <row r="260" spans="1:7" x14ac:dyDescent="0.25">
      <c r="A260" s="20"/>
      <c r="B260" s="20"/>
      <c r="C260" s="48"/>
      <c r="D260" s="20"/>
      <c r="E260" s="20"/>
      <c r="F260" s="20"/>
      <c r="G260" s="20"/>
    </row>
    <row r="261" spans="1:7" x14ac:dyDescent="0.25">
      <c r="A261" s="20"/>
      <c r="B261" s="20"/>
      <c r="C261" s="48"/>
      <c r="D261" s="20"/>
      <c r="E261" s="20"/>
      <c r="F261" s="20"/>
      <c r="G261" s="20"/>
    </row>
    <row r="262" spans="1:7" x14ac:dyDescent="0.25">
      <c r="A262" s="20"/>
      <c r="B262" s="20"/>
      <c r="C262" s="48"/>
      <c r="D262" s="20"/>
      <c r="E262" s="20"/>
      <c r="F262" s="20"/>
      <c r="G262" s="20"/>
    </row>
    <row r="263" spans="1:7" x14ac:dyDescent="0.25">
      <c r="A263" s="20"/>
      <c r="B263" s="20"/>
      <c r="C263" s="48"/>
      <c r="D263" s="20"/>
      <c r="E263" s="20"/>
      <c r="F263" s="20"/>
      <c r="G263" s="20"/>
    </row>
    <row r="264" spans="1:7" x14ac:dyDescent="0.25">
      <c r="A264" s="20"/>
      <c r="B264" s="20"/>
      <c r="C264" s="48"/>
      <c r="D264" s="20"/>
      <c r="E264" s="20"/>
      <c r="F264" s="20"/>
      <c r="G264" s="20"/>
    </row>
    <row r="265" spans="1:7" x14ac:dyDescent="0.25">
      <c r="A265" s="20"/>
      <c r="B265" s="20"/>
      <c r="C265" s="48"/>
      <c r="D265" s="20"/>
      <c r="E265" s="20"/>
      <c r="F265" s="20"/>
      <c r="G265" s="20"/>
    </row>
    <row r="266" spans="1:7" x14ac:dyDescent="0.25">
      <c r="A266" s="20"/>
      <c r="B266" s="20"/>
      <c r="C266" s="48"/>
      <c r="D266" s="20"/>
      <c r="E266" s="20"/>
      <c r="F266" s="20"/>
      <c r="G266" s="20"/>
    </row>
    <row r="267" spans="1:7" x14ac:dyDescent="0.25">
      <c r="A267" s="20"/>
      <c r="B267" s="20"/>
      <c r="C267" s="48"/>
      <c r="D267" s="20"/>
      <c r="E267" s="20"/>
      <c r="F267" s="20"/>
      <c r="G267" s="20"/>
    </row>
    <row r="268" spans="1:7" x14ac:dyDescent="0.25">
      <c r="A268" s="20"/>
      <c r="B268" s="20"/>
      <c r="C268" s="48"/>
      <c r="D268" s="20"/>
      <c r="E268" s="20"/>
      <c r="F268" s="20"/>
      <c r="G268" s="20"/>
    </row>
    <row r="269" spans="1:7" x14ac:dyDescent="0.25">
      <c r="A269" s="20"/>
      <c r="B269" s="20"/>
      <c r="C269" s="48"/>
      <c r="D269" s="20"/>
      <c r="E269" s="20"/>
      <c r="F269" s="20"/>
      <c r="G269" s="20"/>
    </row>
    <row r="270" spans="1:7" x14ac:dyDescent="0.25">
      <c r="A270" s="20"/>
      <c r="B270" s="20"/>
      <c r="C270" s="48"/>
      <c r="D270" s="20"/>
      <c r="E270" s="20"/>
      <c r="F270" s="20"/>
      <c r="G270" s="20"/>
    </row>
    <row r="271" spans="1:7" x14ac:dyDescent="0.25">
      <c r="A271" s="20"/>
      <c r="B271" s="20"/>
      <c r="C271" s="48"/>
      <c r="D271" s="20"/>
      <c r="E271" s="20"/>
      <c r="F271" s="20"/>
      <c r="G271" s="20"/>
    </row>
    <row r="272" spans="1:7" x14ac:dyDescent="0.25">
      <c r="A272" s="20"/>
      <c r="B272" s="20"/>
      <c r="C272" s="48"/>
      <c r="D272" s="20"/>
      <c r="E272" s="20"/>
      <c r="F272" s="20"/>
      <c r="G272" s="20"/>
    </row>
    <row r="273" spans="1:7" x14ac:dyDescent="0.25">
      <c r="A273" s="20"/>
      <c r="B273" s="20"/>
      <c r="C273" s="48"/>
      <c r="D273" s="20"/>
      <c r="E273" s="20"/>
      <c r="F273" s="20"/>
      <c r="G273" s="20"/>
    </row>
    <row r="274" spans="1:7" x14ac:dyDescent="0.25">
      <c r="A274" s="20"/>
      <c r="B274" s="20"/>
      <c r="C274" s="48"/>
      <c r="D274" s="20"/>
      <c r="E274" s="20"/>
      <c r="F274" s="20"/>
      <c r="G274" s="20"/>
    </row>
    <row r="275" spans="1:7" x14ac:dyDescent="0.25">
      <c r="A275" s="20"/>
      <c r="B275" s="20"/>
      <c r="C275" s="48"/>
      <c r="D275" s="20"/>
      <c r="E275" s="20"/>
      <c r="F275" s="20"/>
      <c r="G275" s="20"/>
    </row>
    <row r="276" spans="1:7" x14ac:dyDescent="0.25">
      <c r="A276" s="20"/>
      <c r="B276" s="20"/>
      <c r="C276" s="48"/>
      <c r="D276" s="20"/>
      <c r="E276" s="20"/>
      <c r="F276" s="20"/>
      <c r="G276" s="20"/>
    </row>
    <row r="277" spans="1:7" x14ac:dyDescent="0.25">
      <c r="A277" s="20"/>
      <c r="B277" s="20"/>
      <c r="C277" s="48"/>
      <c r="D277" s="20"/>
      <c r="E277" s="20"/>
      <c r="F277" s="20"/>
      <c r="G277" s="20"/>
    </row>
    <row r="278" spans="1:7" x14ac:dyDescent="0.25">
      <c r="A278" s="20"/>
      <c r="B278" s="20"/>
      <c r="C278" s="48"/>
      <c r="D278" s="20"/>
      <c r="E278" s="20"/>
      <c r="F278" s="20"/>
      <c r="G278" s="20"/>
    </row>
    <row r="279" spans="1:7" x14ac:dyDescent="0.25">
      <c r="A279" s="20"/>
      <c r="B279" s="20"/>
      <c r="C279" s="48"/>
      <c r="D279" s="20"/>
      <c r="E279" s="20"/>
      <c r="F279" s="20"/>
      <c r="G279" s="20"/>
    </row>
    <row r="280" spans="1:7" x14ac:dyDescent="0.25">
      <c r="A280" s="20"/>
      <c r="B280" s="20"/>
      <c r="C280" s="48"/>
      <c r="D280" s="20"/>
      <c r="E280" s="20"/>
      <c r="F280" s="20"/>
      <c r="G280" s="20"/>
    </row>
    <row r="281" spans="1:7" x14ac:dyDescent="0.25">
      <c r="A281" s="20"/>
      <c r="B281" s="20"/>
      <c r="C281" s="48"/>
      <c r="D281" s="20"/>
      <c r="E281" s="20"/>
      <c r="F281" s="20"/>
      <c r="G281" s="20"/>
    </row>
    <row r="282" spans="1:7" x14ac:dyDescent="0.25">
      <c r="A282" s="20"/>
      <c r="B282" s="20"/>
      <c r="C282" s="48"/>
      <c r="D282" s="20"/>
      <c r="E282" s="20"/>
      <c r="F282" s="20"/>
      <c r="G282" s="20"/>
    </row>
    <row r="283" spans="1:7" x14ac:dyDescent="0.25">
      <c r="A283" s="20"/>
      <c r="B283" s="20"/>
      <c r="C283" s="48"/>
      <c r="D283" s="20"/>
      <c r="E283" s="20"/>
      <c r="F283" s="20"/>
      <c r="G283" s="20"/>
    </row>
    <row r="284" spans="1:7" x14ac:dyDescent="0.25">
      <c r="A284" s="20"/>
      <c r="B284" s="20"/>
      <c r="C284" s="48"/>
      <c r="D284" s="20"/>
      <c r="E284" s="20"/>
      <c r="F284" s="20"/>
      <c r="G284" s="20"/>
    </row>
  </sheetData>
  <mergeCells count="38">
    <mergeCell ref="T32:T33"/>
    <mergeCell ref="C32:C33"/>
    <mergeCell ref="Q32:Q33"/>
    <mergeCell ref="Q23:Q24"/>
    <mergeCell ref="T4:T5"/>
    <mergeCell ref="T10:T12"/>
    <mergeCell ref="T13:T14"/>
    <mergeCell ref="Q20:Q22"/>
    <mergeCell ref="T20:T22"/>
    <mergeCell ref="T23:T24"/>
    <mergeCell ref="Q13:Q14"/>
    <mergeCell ref="Q10:Q12"/>
    <mergeCell ref="Q4:S4"/>
    <mergeCell ref="B20:B22"/>
    <mergeCell ref="B23:B24"/>
    <mergeCell ref="D23:D24"/>
    <mergeCell ref="B32:B33"/>
    <mergeCell ref="D32:D33"/>
    <mergeCell ref="C23:C24"/>
    <mergeCell ref="D20:D22"/>
    <mergeCell ref="C20:C22"/>
    <mergeCell ref="A1:J1"/>
    <mergeCell ref="E4:F4"/>
    <mergeCell ref="G4:H4"/>
    <mergeCell ref="I4:J4"/>
    <mergeCell ref="O4:P4"/>
    <mergeCell ref="K4:L4"/>
    <mergeCell ref="A4:A5"/>
    <mergeCell ref="B4:B5"/>
    <mergeCell ref="C4:C5"/>
    <mergeCell ref="D4:D5"/>
    <mergeCell ref="B13:B14"/>
    <mergeCell ref="D10:D12"/>
    <mergeCell ref="B10:B12"/>
    <mergeCell ref="M4:N4"/>
    <mergeCell ref="D13:D14"/>
    <mergeCell ref="C10:C12"/>
    <mergeCell ref="C13:C14"/>
  </mergeCells>
  <pageMargins left="0.39370078740157483" right="0.39370078740157483" top="0.39370078740157483" bottom="0.39370078740157483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276"/>
  <sheetViews>
    <sheetView tabSelected="1" zoomScale="80" zoomScaleNormal="80" workbookViewId="0">
      <selection sqref="A1:XFD1048576"/>
    </sheetView>
  </sheetViews>
  <sheetFormatPr defaultColWidth="9.140625" defaultRowHeight="15.75" x14ac:dyDescent="0.25"/>
  <cols>
    <col min="1" max="1" width="18.85546875" style="86" customWidth="1"/>
    <col min="2" max="2" width="12" style="86" customWidth="1"/>
    <col min="3" max="3" width="13.5703125" style="202" customWidth="1"/>
    <col min="4" max="4" width="13.5703125" style="86" bestFit="1" customWidth="1"/>
    <col min="5" max="5" width="13.42578125" style="86" customWidth="1"/>
    <col min="6" max="6" width="13.5703125" style="86" customWidth="1"/>
    <col min="7" max="7" width="14.5703125" style="86" customWidth="1"/>
    <col min="8" max="8" width="13.85546875" style="86" customWidth="1"/>
    <col min="9" max="9" width="12.42578125" style="86" bestFit="1" customWidth="1"/>
    <col min="10" max="10" width="12.28515625" style="86" bestFit="1" customWidth="1"/>
    <col min="11" max="11" width="12.140625" style="86" customWidth="1"/>
    <col min="12" max="12" width="12.85546875" style="86" customWidth="1"/>
    <col min="13" max="13" width="11.28515625" style="86" hidden="1" customWidth="1"/>
    <col min="14" max="14" width="11.5703125" style="86" hidden="1" customWidth="1"/>
    <col min="15" max="15" width="12.42578125" style="86" hidden="1" customWidth="1"/>
    <col min="16" max="16" width="12" style="86" hidden="1" customWidth="1"/>
    <col min="17" max="18" width="12" style="86" customWidth="1"/>
    <col min="19" max="19" width="14.140625" style="86" bestFit="1" customWidth="1"/>
    <col min="20" max="21" width="14.28515625" style="86" customWidth="1"/>
    <col min="22" max="22" width="12.28515625" style="84" bestFit="1" customWidth="1"/>
    <col min="23" max="24" width="12.85546875" style="85" customWidth="1"/>
    <col min="25" max="16384" width="9.140625" style="86"/>
  </cols>
  <sheetData>
    <row r="1" spans="1:24" ht="35.25" customHeight="1" x14ac:dyDescent="0.2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4" ht="15.6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4" ht="15.6" x14ac:dyDescent="0.3">
      <c r="A3" s="85"/>
      <c r="B3" s="87"/>
      <c r="C3" s="87"/>
      <c r="D3" s="87"/>
      <c r="E3" s="87"/>
      <c r="F3" s="87"/>
      <c r="G3" s="87"/>
      <c r="H3" s="87"/>
      <c r="I3" s="87"/>
      <c r="J3" s="87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4" s="85" customFormat="1" ht="13.5" thickBot="1" x14ac:dyDescent="0.25">
      <c r="C4" s="88"/>
      <c r="V4" s="84" t="s">
        <v>53</v>
      </c>
    </row>
    <row r="5" spans="1:24" s="93" customFormat="1" ht="95.25" customHeight="1" x14ac:dyDescent="0.25">
      <c r="A5" s="89" t="s">
        <v>108</v>
      </c>
      <c r="B5" s="90" t="s">
        <v>3</v>
      </c>
      <c r="C5" s="91" t="s">
        <v>54</v>
      </c>
      <c r="D5" s="90" t="s">
        <v>55</v>
      </c>
      <c r="E5" s="90" t="s">
        <v>88</v>
      </c>
      <c r="F5" s="90"/>
      <c r="G5" s="90" t="s">
        <v>89</v>
      </c>
      <c r="H5" s="90"/>
      <c r="I5" s="90" t="s">
        <v>90</v>
      </c>
      <c r="J5" s="90"/>
      <c r="K5" s="90" t="s">
        <v>91</v>
      </c>
      <c r="L5" s="90"/>
      <c r="M5" s="90"/>
      <c r="N5" s="90"/>
      <c r="O5" s="90"/>
      <c r="P5" s="90"/>
      <c r="Q5" s="90" t="s">
        <v>25</v>
      </c>
      <c r="R5" s="90"/>
      <c r="S5" s="90" t="s">
        <v>4</v>
      </c>
      <c r="T5" s="90"/>
      <c r="U5" s="90"/>
      <c r="V5" s="92" t="s">
        <v>57</v>
      </c>
    </row>
    <row r="6" spans="1:24" s="93" customFormat="1" ht="25.5" x14ac:dyDescent="0.25">
      <c r="A6" s="94"/>
      <c r="B6" s="95"/>
      <c r="C6" s="96"/>
      <c r="D6" s="95"/>
      <c r="E6" s="97" t="s">
        <v>58</v>
      </c>
      <c r="F6" s="97" t="s">
        <v>59</v>
      </c>
      <c r="G6" s="97" t="s">
        <v>58</v>
      </c>
      <c r="H6" s="97" t="s">
        <v>59</v>
      </c>
      <c r="I6" s="97" t="s">
        <v>58</v>
      </c>
      <c r="J6" s="97" t="s">
        <v>59</v>
      </c>
      <c r="K6" s="97" t="s">
        <v>58</v>
      </c>
      <c r="L6" s="97" t="s">
        <v>59</v>
      </c>
      <c r="M6" s="97" t="s">
        <v>58</v>
      </c>
      <c r="N6" s="97" t="s">
        <v>59</v>
      </c>
      <c r="O6" s="97" t="s">
        <v>58</v>
      </c>
      <c r="P6" s="97" t="s">
        <v>59</v>
      </c>
      <c r="Q6" s="97" t="s">
        <v>58</v>
      </c>
      <c r="R6" s="97" t="s">
        <v>59</v>
      </c>
      <c r="S6" s="97" t="s">
        <v>55</v>
      </c>
      <c r="T6" s="97" t="s">
        <v>58</v>
      </c>
      <c r="U6" s="97" t="s">
        <v>59</v>
      </c>
      <c r="V6" s="98"/>
    </row>
    <row r="7" spans="1:24" s="104" customFormat="1" ht="14.45" thickBot="1" x14ac:dyDescent="0.35">
      <c r="A7" s="99">
        <v>1</v>
      </c>
      <c r="B7" s="100">
        <v>2</v>
      </c>
      <c r="C7" s="101">
        <v>3</v>
      </c>
      <c r="D7" s="100">
        <v>4</v>
      </c>
      <c r="E7" s="100">
        <v>5</v>
      </c>
      <c r="F7" s="100">
        <v>6</v>
      </c>
      <c r="G7" s="100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13</v>
      </c>
      <c r="R7" s="102">
        <v>14</v>
      </c>
      <c r="S7" s="102">
        <v>15</v>
      </c>
      <c r="T7" s="102">
        <v>16</v>
      </c>
      <c r="U7" s="102">
        <v>17</v>
      </c>
      <c r="V7" s="103">
        <v>18</v>
      </c>
    </row>
    <row r="8" spans="1:24" s="112" customFormat="1" ht="94.5" customHeight="1" thickBot="1" x14ac:dyDescent="0.3">
      <c r="A8" s="105" t="s">
        <v>60</v>
      </c>
      <c r="B8" s="106"/>
      <c r="C8" s="107"/>
      <c r="D8" s="108">
        <f t="shared" ref="D8:P8" si="0">D9</f>
        <v>1931780</v>
      </c>
      <c r="E8" s="108">
        <f>E9+E10</f>
        <v>3863560</v>
      </c>
      <c r="F8" s="108">
        <f>F9</f>
        <v>0</v>
      </c>
      <c r="G8" s="108">
        <f t="shared" si="0"/>
        <v>0</v>
      </c>
      <c r="H8" s="108">
        <f t="shared" si="0"/>
        <v>0</v>
      </c>
      <c r="I8" s="108">
        <f t="shared" si="0"/>
        <v>0</v>
      </c>
      <c r="J8" s="108">
        <f t="shared" si="0"/>
        <v>0</v>
      </c>
      <c r="K8" s="108">
        <f t="shared" si="0"/>
        <v>0</v>
      </c>
      <c r="L8" s="108">
        <f t="shared" si="0"/>
        <v>0</v>
      </c>
      <c r="M8" s="108">
        <f t="shared" si="0"/>
        <v>0</v>
      </c>
      <c r="N8" s="108">
        <f t="shared" si="0"/>
        <v>0</v>
      </c>
      <c r="O8" s="108">
        <f t="shared" si="0"/>
        <v>0</v>
      </c>
      <c r="P8" s="108">
        <f t="shared" si="0"/>
        <v>0</v>
      </c>
      <c r="Q8" s="108"/>
      <c r="R8" s="108"/>
      <c r="S8" s="109">
        <f>SUM(S9)</f>
        <v>1931780</v>
      </c>
      <c r="T8" s="109">
        <f>SUM(T9)+T10</f>
        <v>3863560</v>
      </c>
      <c r="U8" s="109">
        <f>SUM(U9)+U10</f>
        <v>1931780</v>
      </c>
      <c r="V8" s="110">
        <f>SUM(V9)</f>
        <v>0</v>
      </c>
      <c r="W8" s="111"/>
      <c r="X8" s="111"/>
    </row>
    <row r="9" spans="1:24" s="121" customFormat="1" ht="94.5" customHeight="1" x14ac:dyDescent="0.25">
      <c r="A9" s="113" t="s">
        <v>61</v>
      </c>
      <c r="B9" s="114" t="s">
        <v>92</v>
      </c>
      <c r="C9" s="115" t="s">
        <v>93</v>
      </c>
      <c r="D9" s="114">
        <v>1931780</v>
      </c>
      <c r="E9" s="116">
        <v>1931780</v>
      </c>
      <c r="F9" s="116">
        <v>0</v>
      </c>
      <c r="G9" s="116"/>
      <c r="H9" s="116"/>
      <c r="I9" s="116"/>
      <c r="J9" s="117"/>
      <c r="K9" s="117"/>
      <c r="L9" s="117"/>
      <c r="M9" s="117"/>
      <c r="N9" s="117"/>
      <c r="O9" s="117"/>
      <c r="P9" s="117"/>
      <c r="Q9" s="117"/>
      <c r="R9" s="117"/>
      <c r="S9" s="118">
        <f>D9</f>
        <v>1931780</v>
      </c>
      <c r="T9" s="117">
        <f t="shared" ref="T9:U13" si="1">E9+G9+I9+K9+M9+O9</f>
        <v>1931780</v>
      </c>
      <c r="U9" s="117">
        <f t="shared" si="1"/>
        <v>0</v>
      </c>
      <c r="V9" s="119">
        <f>SUM(S9-U9-U10)</f>
        <v>0</v>
      </c>
      <c r="W9" s="120"/>
      <c r="X9" s="120"/>
    </row>
    <row r="10" spans="1:24" s="130" customFormat="1" ht="100.5" customHeight="1" thickBot="1" x14ac:dyDescent="0.3">
      <c r="A10" s="122" t="s">
        <v>65</v>
      </c>
      <c r="B10" s="123"/>
      <c r="C10" s="124"/>
      <c r="D10" s="123"/>
      <c r="E10" s="125">
        <v>1931780</v>
      </c>
      <c r="F10" s="125">
        <v>1931780</v>
      </c>
      <c r="G10" s="125"/>
      <c r="H10" s="125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7"/>
      <c r="T10" s="126">
        <f t="shared" si="1"/>
        <v>1931780</v>
      </c>
      <c r="U10" s="126">
        <f t="shared" si="1"/>
        <v>1931780</v>
      </c>
      <c r="V10" s="128"/>
      <c r="W10" s="129"/>
      <c r="X10" s="129"/>
    </row>
    <row r="11" spans="1:24" s="112" customFormat="1" ht="45.75" customHeight="1" thickBot="1" x14ac:dyDescent="0.3">
      <c r="A11" s="131" t="s">
        <v>94</v>
      </c>
      <c r="B11" s="132"/>
      <c r="C11" s="133"/>
      <c r="D11" s="134">
        <f>D12</f>
        <v>66667.33</v>
      </c>
      <c r="E11" s="134">
        <f t="shared" ref="E11:P11" si="2">E12</f>
        <v>66667.33</v>
      </c>
      <c r="F11" s="134">
        <f t="shared" si="2"/>
        <v>66667.33</v>
      </c>
      <c r="G11" s="134">
        <f t="shared" si="2"/>
        <v>0</v>
      </c>
      <c r="H11" s="134">
        <f t="shared" si="2"/>
        <v>0</v>
      </c>
      <c r="I11" s="134">
        <f t="shared" si="2"/>
        <v>0</v>
      </c>
      <c r="J11" s="134">
        <f t="shared" si="2"/>
        <v>0</v>
      </c>
      <c r="K11" s="134">
        <f t="shared" si="2"/>
        <v>0</v>
      </c>
      <c r="L11" s="134">
        <f t="shared" si="2"/>
        <v>0</v>
      </c>
      <c r="M11" s="134">
        <f t="shared" si="2"/>
        <v>0</v>
      </c>
      <c r="N11" s="134">
        <f t="shared" si="2"/>
        <v>0</v>
      </c>
      <c r="O11" s="134">
        <f t="shared" si="2"/>
        <v>0</v>
      </c>
      <c r="P11" s="134">
        <f t="shared" si="2"/>
        <v>0</v>
      </c>
      <c r="Q11" s="134"/>
      <c r="R11" s="134"/>
      <c r="S11" s="109">
        <f>D11</f>
        <v>66667.33</v>
      </c>
      <c r="T11" s="109">
        <f t="shared" si="1"/>
        <v>66667.33</v>
      </c>
      <c r="U11" s="109">
        <f t="shared" si="1"/>
        <v>66667.33</v>
      </c>
      <c r="V11" s="110">
        <f t="shared" ref="V11:V32" si="3">V12</f>
        <v>0</v>
      </c>
      <c r="W11" s="111"/>
      <c r="X11" s="111"/>
    </row>
    <row r="12" spans="1:24" ht="63.75" customHeight="1" x14ac:dyDescent="0.25">
      <c r="A12" s="113" t="s">
        <v>65</v>
      </c>
      <c r="B12" s="116" t="s">
        <v>95</v>
      </c>
      <c r="C12" s="135" t="s">
        <v>96</v>
      </c>
      <c r="D12" s="136">
        <v>66667.33</v>
      </c>
      <c r="E12" s="136">
        <v>66667.33</v>
      </c>
      <c r="F12" s="116">
        <v>66667.33</v>
      </c>
      <c r="G12" s="11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>
        <f>D12</f>
        <v>66667.33</v>
      </c>
      <c r="T12" s="137">
        <f t="shared" si="1"/>
        <v>66667.33</v>
      </c>
      <c r="U12" s="137">
        <f t="shared" si="1"/>
        <v>66667.33</v>
      </c>
      <c r="V12" s="138">
        <f t="shared" si="3"/>
        <v>0</v>
      </c>
    </row>
    <row r="13" spans="1:24" s="112" customFormat="1" ht="60.75" customHeight="1" x14ac:dyDescent="0.25">
      <c r="A13" s="139" t="s">
        <v>97</v>
      </c>
      <c r="B13" s="140"/>
      <c r="C13" s="141"/>
      <c r="D13" s="140"/>
      <c r="E13" s="140"/>
      <c r="F13" s="140"/>
      <c r="G13" s="140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>
        <f t="shared" si="1"/>
        <v>0</v>
      </c>
      <c r="U13" s="142">
        <f t="shared" si="1"/>
        <v>0</v>
      </c>
      <c r="V13" s="143">
        <f t="shared" si="3"/>
        <v>0</v>
      </c>
      <c r="W13" s="111"/>
      <c r="X13" s="111"/>
    </row>
    <row r="14" spans="1:24" s="112" customFormat="1" ht="45.75" customHeight="1" thickBot="1" x14ac:dyDescent="0.3">
      <c r="A14" s="144"/>
      <c r="B14" s="145"/>
      <c r="C14" s="146"/>
      <c r="D14" s="145"/>
      <c r="E14" s="145"/>
      <c r="F14" s="145"/>
      <c r="G14" s="145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>
        <f t="shared" si="3"/>
        <v>0</v>
      </c>
      <c r="W14" s="111"/>
      <c r="X14" s="111"/>
    </row>
    <row r="15" spans="1:24" s="112" customFormat="1" ht="39" thickBot="1" x14ac:dyDescent="0.3">
      <c r="A15" s="105" t="s">
        <v>72</v>
      </c>
      <c r="B15" s="132"/>
      <c r="C15" s="133"/>
      <c r="D15" s="134">
        <f>D16</f>
        <v>148294</v>
      </c>
      <c r="E15" s="149"/>
      <c r="F15" s="149"/>
      <c r="G15" s="134"/>
      <c r="H15" s="134"/>
      <c r="I15" s="134"/>
      <c r="J15" s="149"/>
      <c r="K15" s="149"/>
      <c r="L15" s="149"/>
      <c r="M15" s="149"/>
      <c r="N15" s="109"/>
      <c r="O15" s="109"/>
      <c r="P15" s="109"/>
      <c r="Q15" s="134">
        <v>148294</v>
      </c>
      <c r="R15" s="109">
        <v>148294</v>
      </c>
      <c r="S15" s="109">
        <v>148294</v>
      </c>
      <c r="T15" s="109">
        <v>148294</v>
      </c>
      <c r="U15" s="109">
        <v>148294</v>
      </c>
      <c r="V15" s="110">
        <f t="shared" si="3"/>
        <v>0</v>
      </c>
      <c r="W15" s="111"/>
      <c r="X15" s="111"/>
    </row>
    <row r="16" spans="1:24" ht="35.450000000000003" customHeight="1" thickBot="1" x14ac:dyDescent="0.3">
      <c r="A16" s="150" t="s">
        <v>61</v>
      </c>
      <c r="B16" s="151" t="s">
        <v>107</v>
      </c>
      <c r="C16" s="151" t="s">
        <v>106</v>
      </c>
      <c r="D16" s="152">
        <v>148294</v>
      </c>
      <c r="E16" s="153"/>
      <c r="F16" s="153"/>
      <c r="G16" s="152"/>
      <c r="H16" s="152"/>
      <c r="I16" s="152"/>
      <c r="J16" s="153"/>
      <c r="K16" s="153"/>
      <c r="L16" s="153"/>
      <c r="M16" s="153"/>
      <c r="N16" s="154"/>
      <c r="O16" s="154"/>
      <c r="P16" s="154"/>
      <c r="Q16" s="154"/>
      <c r="R16" s="154"/>
      <c r="S16" s="154">
        <f>D16</f>
        <v>148294</v>
      </c>
      <c r="T16" s="154">
        <v>148294</v>
      </c>
      <c r="U16" s="154">
        <v>148294</v>
      </c>
      <c r="V16" s="155">
        <f t="shared" si="3"/>
        <v>0</v>
      </c>
    </row>
    <row r="17" spans="1:24" s="112" customFormat="1" ht="29.25" customHeight="1" thickBot="1" x14ac:dyDescent="0.3">
      <c r="A17" s="105" t="s">
        <v>73</v>
      </c>
      <c r="B17" s="132"/>
      <c r="C17" s="133"/>
      <c r="D17" s="134">
        <f>D18</f>
        <v>33333664.27</v>
      </c>
      <c r="E17" s="134">
        <f t="shared" ref="E17:P17" si="4">E18</f>
        <v>0</v>
      </c>
      <c r="F17" s="134">
        <f t="shared" si="4"/>
        <v>0</v>
      </c>
      <c r="G17" s="134">
        <f>G18+G19</f>
        <v>33333664.27</v>
      </c>
      <c r="H17" s="134">
        <f>H18+H19</f>
        <v>33333664.27</v>
      </c>
      <c r="I17" s="134">
        <f t="shared" si="4"/>
        <v>0</v>
      </c>
      <c r="J17" s="134">
        <f t="shared" si="4"/>
        <v>0</v>
      </c>
      <c r="K17" s="134">
        <f t="shared" si="4"/>
        <v>0</v>
      </c>
      <c r="L17" s="134">
        <f t="shared" si="4"/>
        <v>0</v>
      </c>
      <c r="M17" s="134">
        <f t="shared" si="4"/>
        <v>0</v>
      </c>
      <c r="N17" s="134">
        <f t="shared" si="4"/>
        <v>0</v>
      </c>
      <c r="O17" s="134">
        <f t="shared" si="4"/>
        <v>0</v>
      </c>
      <c r="P17" s="134">
        <f t="shared" si="4"/>
        <v>0</v>
      </c>
      <c r="Q17" s="134"/>
      <c r="R17" s="134"/>
      <c r="S17" s="109">
        <f>D17</f>
        <v>33333664.27</v>
      </c>
      <c r="T17" s="109">
        <f>E17+G17+I17+K17+M17+O17</f>
        <v>33333664.27</v>
      </c>
      <c r="U17" s="109">
        <f>F17+H17+J17+L17+N17+P17</f>
        <v>33333664.27</v>
      </c>
      <c r="V17" s="110">
        <f t="shared" si="3"/>
        <v>0</v>
      </c>
      <c r="W17" s="111"/>
      <c r="X17" s="111"/>
    </row>
    <row r="18" spans="1:24" s="112" customFormat="1" ht="88.5" customHeight="1" x14ac:dyDescent="0.25">
      <c r="A18" s="113" t="s">
        <v>61</v>
      </c>
      <c r="B18" s="114" t="s">
        <v>98</v>
      </c>
      <c r="C18" s="115" t="s">
        <v>99</v>
      </c>
      <c r="D18" s="114">
        <v>33333664.27</v>
      </c>
      <c r="E18" s="116"/>
      <c r="F18" s="116"/>
      <c r="G18" s="116">
        <v>10000000</v>
      </c>
      <c r="H18" s="117">
        <v>10000000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56">
        <f>D18</f>
        <v>33333664.27</v>
      </c>
      <c r="T18" s="137">
        <f>E18+G18+I18+K18+M18+O18</f>
        <v>10000000</v>
      </c>
      <c r="U18" s="137">
        <f>F18+H18+J18+L18+N18+P18</f>
        <v>10000000</v>
      </c>
      <c r="V18" s="157">
        <f>V20</f>
        <v>0</v>
      </c>
      <c r="W18" s="111"/>
      <c r="X18" s="111"/>
    </row>
    <row r="19" spans="1:24" s="112" customFormat="1" ht="88.5" customHeight="1" x14ac:dyDescent="0.25">
      <c r="A19" s="158" t="s">
        <v>65</v>
      </c>
      <c r="B19" s="159"/>
      <c r="C19" s="160"/>
      <c r="D19" s="159"/>
      <c r="E19" s="161"/>
      <c r="F19" s="161"/>
      <c r="G19" s="161">
        <v>23333664.27</v>
      </c>
      <c r="H19" s="162">
        <v>23333664.27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3"/>
      <c r="T19" s="162">
        <f>G19</f>
        <v>23333664.27</v>
      </c>
      <c r="U19" s="162">
        <f>H19</f>
        <v>23333664.27</v>
      </c>
      <c r="V19" s="164"/>
      <c r="W19" s="111"/>
      <c r="X19" s="111"/>
    </row>
    <row r="20" spans="1:24" s="112" customFormat="1" ht="31.5" customHeight="1" x14ac:dyDescent="0.25">
      <c r="A20" s="165" t="s">
        <v>100</v>
      </c>
      <c r="B20" s="166"/>
      <c r="C20" s="141"/>
      <c r="D20" s="140"/>
      <c r="E20" s="140"/>
      <c r="F20" s="140"/>
      <c r="G20" s="140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62">
        <f t="shared" ref="S20:S25" si="5">D20</f>
        <v>0</v>
      </c>
      <c r="T20" s="142">
        <f t="shared" ref="T20:U25" si="6">E20+G20+I20+K20+M20+O20</f>
        <v>0</v>
      </c>
      <c r="U20" s="142">
        <f t="shared" si="6"/>
        <v>0</v>
      </c>
      <c r="V20" s="143">
        <f t="shared" si="3"/>
        <v>0</v>
      </c>
      <c r="W20" s="111"/>
      <c r="X20" s="111"/>
    </row>
    <row r="21" spans="1:24" s="112" customFormat="1" x14ac:dyDescent="0.25">
      <c r="A21" s="158"/>
      <c r="B21" s="97"/>
      <c r="C21" s="167"/>
      <c r="D21" s="161"/>
      <c r="E21" s="140"/>
      <c r="F21" s="140"/>
      <c r="G21" s="140"/>
      <c r="H21" s="142"/>
      <c r="I21" s="142"/>
      <c r="J21" s="142"/>
      <c r="K21" s="161"/>
      <c r="L21" s="142"/>
      <c r="M21" s="142"/>
      <c r="N21" s="142"/>
      <c r="O21" s="142"/>
      <c r="P21" s="142"/>
      <c r="Q21" s="142"/>
      <c r="R21" s="142"/>
      <c r="S21" s="162">
        <f t="shared" si="5"/>
        <v>0</v>
      </c>
      <c r="T21" s="162">
        <f t="shared" si="6"/>
        <v>0</v>
      </c>
      <c r="U21" s="162">
        <f t="shared" si="6"/>
        <v>0</v>
      </c>
      <c r="V21" s="143">
        <f t="shared" si="3"/>
        <v>0</v>
      </c>
      <c r="W21" s="111"/>
      <c r="X21" s="111"/>
    </row>
    <row r="22" spans="1:24" s="112" customFormat="1" ht="42.75" customHeight="1" x14ac:dyDescent="0.25">
      <c r="A22" s="165" t="s">
        <v>101</v>
      </c>
      <c r="B22" s="166"/>
      <c r="C22" s="141"/>
      <c r="D22" s="140">
        <f>D23</f>
        <v>99557.74</v>
      </c>
      <c r="E22" s="140">
        <f t="shared" ref="E22:P22" si="7">E23</f>
        <v>0</v>
      </c>
      <c r="F22" s="140">
        <f t="shared" si="7"/>
        <v>0</v>
      </c>
      <c r="G22" s="140">
        <f t="shared" si="7"/>
        <v>0</v>
      </c>
      <c r="H22" s="140">
        <f t="shared" si="7"/>
        <v>0</v>
      </c>
      <c r="I22" s="140">
        <f t="shared" si="7"/>
        <v>99557.74</v>
      </c>
      <c r="J22" s="140">
        <f t="shared" si="7"/>
        <v>99557.74</v>
      </c>
      <c r="K22" s="140">
        <f t="shared" si="7"/>
        <v>0</v>
      </c>
      <c r="L22" s="140">
        <f t="shared" si="7"/>
        <v>0</v>
      </c>
      <c r="M22" s="140">
        <f t="shared" si="7"/>
        <v>0</v>
      </c>
      <c r="N22" s="140">
        <f t="shared" si="7"/>
        <v>0</v>
      </c>
      <c r="O22" s="140">
        <f t="shared" si="7"/>
        <v>0</v>
      </c>
      <c r="P22" s="140">
        <f t="shared" si="7"/>
        <v>0</v>
      </c>
      <c r="Q22" s="140"/>
      <c r="R22" s="140"/>
      <c r="S22" s="142">
        <f t="shared" si="5"/>
        <v>99557.74</v>
      </c>
      <c r="T22" s="142">
        <f t="shared" si="6"/>
        <v>99557.74</v>
      </c>
      <c r="U22" s="142">
        <f t="shared" si="6"/>
        <v>99557.74</v>
      </c>
      <c r="V22" s="143">
        <f t="shared" si="3"/>
        <v>0</v>
      </c>
      <c r="W22" s="111"/>
      <c r="X22" s="111"/>
    </row>
    <row r="23" spans="1:24" s="112" customFormat="1" ht="69" customHeight="1" x14ac:dyDescent="0.25">
      <c r="A23" s="158" t="s">
        <v>65</v>
      </c>
      <c r="B23" s="161" t="s">
        <v>102</v>
      </c>
      <c r="C23" s="167" t="s">
        <v>103</v>
      </c>
      <c r="D23" s="140">
        <v>99557.74</v>
      </c>
      <c r="E23" s="140"/>
      <c r="F23" s="140"/>
      <c r="G23" s="140"/>
      <c r="H23" s="142"/>
      <c r="I23" s="140">
        <v>99557.74</v>
      </c>
      <c r="J23" s="142">
        <v>99557.74</v>
      </c>
      <c r="K23" s="161"/>
      <c r="L23" s="168"/>
      <c r="M23" s="142"/>
      <c r="N23" s="142"/>
      <c r="O23" s="142"/>
      <c r="P23" s="142"/>
      <c r="Q23" s="142"/>
      <c r="R23" s="142"/>
      <c r="S23" s="162">
        <f t="shared" si="5"/>
        <v>99557.74</v>
      </c>
      <c r="T23" s="162">
        <f t="shared" si="6"/>
        <v>99557.74</v>
      </c>
      <c r="U23" s="162">
        <f t="shared" si="6"/>
        <v>99557.74</v>
      </c>
      <c r="V23" s="143">
        <f t="shared" si="3"/>
        <v>0</v>
      </c>
      <c r="W23" s="111"/>
      <c r="X23" s="111"/>
    </row>
    <row r="24" spans="1:24" s="112" customFormat="1" ht="67.5" customHeight="1" x14ac:dyDescent="0.25">
      <c r="A24" s="165" t="s">
        <v>80</v>
      </c>
      <c r="B24" s="166"/>
      <c r="C24" s="167"/>
      <c r="D24" s="140">
        <f>D25+D26</f>
        <v>2692852.75</v>
      </c>
      <c r="E24" s="140"/>
      <c r="F24" s="140"/>
      <c r="G24" s="140"/>
      <c r="H24" s="142"/>
      <c r="I24" s="142"/>
      <c r="J24" s="142"/>
      <c r="K24" s="140">
        <v>2692852.75</v>
      </c>
      <c r="L24" s="142">
        <v>2692852.75</v>
      </c>
      <c r="M24" s="142"/>
      <c r="N24" s="142"/>
      <c r="O24" s="142"/>
      <c r="P24" s="142"/>
      <c r="Q24" s="142"/>
      <c r="R24" s="142"/>
      <c r="S24" s="142">
        <f t="shared" si="5"/>
        <v>2692852.75</v>
      </c>
      <c r="T24" s="142">
        <f t="shared" si="6"/>
        <v>2692852.75</v>
      </c>
      <c r="U24" s="142">
        <f t="shared" si="6"/>
        <v>2692852.75</v>
      </c>
      <c r="V24" s="143">
        <f t="shared" si="3"/>
        <v>0</v>
      </c>
      <c r="W24" s="111"/>
      <c r="X24" s="111"/>
    </row>
    <row r="25" spans="1:24" s="112" customFormat="1" ht="55.5" customHeight="1" x14ac:dyDescent="0.25">
      <c r="A25" s="158" t="s">
        <v>65</v>
      </c>
      <c r="B25" s="159" t="s">
        <v>104</v>
      </c>
      <c r="C25" s="160" t="s">
        <v>105</v>
      </c>
      <c r="D25" s="169">
        <v>2692852.75</v>
      </c>
      <c r="E25" s="170"/>
      <c r="F25" s="140"/>
      <c r="G25" s="140"/>
      <c r="H25" s="142"/>
      <c r="I25" s="142"/>
      <c r="J25" s="142"/>
      <c r="K25" s="140">
        <v>1077141.1000000001</v>
      </c>
      <c r="L25" s="140">
        <v>1077141.1000000001</v>
      </c>
      <c r="M25" s="142"/>
      <c r="N25" s="142"/>
      <c r="O25" s="142"/>
      <c r="P25" s="142"/>
      <c r="Q25" s="142"/>
      <c r="R25" s="142"/>
      <c r="S25" s="163">
        <f t="shared" si="5"/>
        <v>2692852.75</v>
      </c>
      <c r="T25" s="162">
        <f t="shared" si="6"/>
        <v>1077141.1000000001</v>
      </c>
      <c r="U25" s="162">
        <f t="shared" si="6"/>
        <v>1077141.1000000001</v>
      </c>
      <c r="V25" s="143">
        <f>V27</f>
        <v>0</v>
      </c>
      <c r="W25" s="171"/>
      <c r="X25" s="172"/>
    </row>
    <row r="26" spans="1:24" s="112" customFormat="1" ht="55.5" customHeight="1" thickBot="1" x14ac:dyDescent="0.3">
      <c r="A26" s="122" t="s">
        <v>66</v>
      </c>
      <c r="B26" s="123"/>
      <c r="C26" s="124"/>
      <c r="D26" s="173"/>
      <c r="E26" s="174"/>
      <c r="F26" s="145"/>
      <c r="G26" s="145"/>
      <c r="H26" s="147"/>
      <c r="I26" s="147"/>
      <c r="J26" s="147"/>
      <c r="K26" s="145">
        <v>1615711.65</v>
      </c>
      <c r="L26" s="145">
        <v>1615711.65</v>
      </c>
      <c r="M26" s="147"/>
      <c r="N26" s="147"/>
      <c r="O26" s="147"/>
      <c r="P26" s="147"/>
      <c r="Q26" s="147"/>
      <c r="R26" s="147"/>
      <c r="S26" s="175"/>
      <c r="T26" s="176">
        <f>K26</f>
        <v>1615711.65</v>
      </c>
      <c r="U26" s="176">
        <f>L26</f>
        <v>1615711.65</v>
      </c>
      <c r="V26" s="148"/>
      <c r="W26" s="177"/>
      <c r="X26" s="178"/>
    </row>
    <row r="27" spans="1:24" s="112" customFormat="1" x14ac:dyDescent="0.25">
      <c r="A27" s="179" t="s">
        <v>82</v>
      </c>
      <c r="B27" s="180" t="s">
        <v>83</v>
      </c>
      <c r="C27" s="181" t="s">
        <v>83</v>
      </c>
      <c r="D27" s="182">
        <f>D29+D30</f>
        <v>38272816.089999996</v>
      </c>
      <c r="E27" s="182">
        <f>E29+E30</f>
        <v>3930227.33</v>
      </c>
      <c r="F27" s="182">
        <f t="shared" ref="F27:J27" si="8">F29+F30</f>
        <v>1998447.33</v>
      </c>
      <c r="G27" s="182">
        <f t="shared" si="8"/>
        <v>33333664.27</v>
      </c>
      <c r="H27" s="182">
        <f t="shared" si="8"/>
        <v>33333664.27</v>
      </c>
      <c r="I27" s="182">
        <f t="shared" si="8"/>
        <v>99557.74</v>
      </c>
      <c r="J27" s="182">
        <f t="shared" si="8"/>
        <v>99557.74</v>
      </c>
      <c r="K27" s="182">
        <f>K29+K30+K31+K32</f>
        <v>2692852.75</v>
      </c>
      <c r="L27" s="182">
        <f t="shared" ref="L27:R27" si="9">L29+L30+L31+L32</f>
        <v>2692852.75</v>
      </c>
      <c r="M27" s="182">
        <f t="shared" si="9"/>
        <v>0</v>
      </c>
      <c r="N27" s="182">
        <f t="shared" si="9"/>
        <v>0</v>
      </c>
      <c r="O27" s="182">
        <f t="shared" si="9"/>
        <v>0</v>
      </c>
      <c r="P27" s="182">
        <f t="shared" si="9"/>
        <v>0</v>
      </c>
      <c r="Q27" s="182">
        <f>Q29+Q30+Q31+Q32</f>
        <v>148294</v>
      </c>
      <c r="R27" s="182">
        <f t="shared" si="9"/>
        <v>148294</v>
      </c>
      <c r="S27" s="182">
        <f>S24+S22+S17+S11+S8+S15</f>
        <v>38272816.089999996</v>
      </c>
      <c r="T27" s="182">
        <f>T24+T22+T17+T11+T8+T15</f>
        <v>40204596.089999996</v>
      </c>
      <c r="U27" s="182">
        <f>U24+U22+U17+U11+U8+U15</f>
        <v>38272816.089999996</v>
      </c>
      <c r="V27" s="183">
        <f>V28</f>
        <v>0</v>
      </c>
      <c r="W27" s="184"/>
      <c r="X27" s="184"/>
    </row>
    <row r="28" spans="1:24" x14ac:dyDescent="0.25">
      <c r="A28" s="158" t="s">
        <v>84</v>
      </c>
      <c r="B28" s="185"/>
      <c r="C28" s="186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62"/>
      <c r="T28" s="187"/>
      <c r="U28" s="187"/>
      <c r="V28" s="143">
        <f>V30</f>
        <v>0</v>
      </c>
    </row>
    <row r="29" spans="1:24" x14ac:dyDescent="0.25">
      <c r="A29" s="158" t="s">
        <v>61</v>
      </c>
      <c r="B29" s="185"/>
      <c r="C29" s="186"/>
      <c r="D29" s="162">
        <f>D18+D9+D16</f>
        <v>35413738.269999996</v>
      </c>
      <c r="E29" s="162">
        <f>E18+E9</f>
        <v>1931780</v>
      </c>
      <c r="F29" s="162">
        <f>F9+E16</f>
        <v>0</v>
      </c>
      <c r="G29" s="162">
        <f>G9+G18</f>
        <v>10000000</v>
      </c>
      <c r="H29" s="162">
        <f t="shared" ref="H29:P29" si="10">H9+G18</f>
        <v>10000000</v>
      </c>
      <c r="I29" s="162">
        <f>I9</f>
        <v>0</v>
      </c>
      <c r="J29" s="162">
        <f t="shared" si="10"/>
        <v>0</v>
      </c>
      <c r="K29" s="162">
        <f t="shared" si="10"/>
        <v>0</v>
      </c>
      <c r="L29" s="162">
        <f t="shared" si="10"/>
        <v>0</v>
      </c>
      <c r="M29" s="162">
        <f t="shared" si="10"/>
        <v>0</v>
      </c>
      <c r="N29" s="162">
        <f t="shared" si="10"/>
        <v>0</v>
      </c>
      <c r="O29" s="162">
        <f t="shared" si="10"/>
        <v>0</v>
      </c>
      <c r="P29" s="162">
        <f t="shared" si="10"/>
        <v>0</v>
      </c>
      <c r="Q29" s="162">
        <f>Q15</f>
        <v>148294</v>
      </c>
      <c r="R29" s="162">
        <f>R15</f>
        <v>148294</v>
      </c>
      <c r="S29" s="162">
        <f>D29</f>
        <v>35413738.269999996</v>
      </c>
      <c r="T29" s="162">
        <f t="shared" ref="T29:U31" si="11">SUM(E29+G29+I29+K29+M29+O29+Q29)</f>
        <v>12080074</v>
      </c>
      <c r="U29" s="162">
        <f t="shared" si="11"/>
        <v>10148294</v>
      </c>
      <c r="V29" s="143">
        <f>V30</f>
        <v>0</v>
      </c>
      <c r="W29" s="188"/>
      <c r="X29" s="188"/>
    </row>
    <row r="30" spans="1:24" x14ac:dyDescent="0.25">
      <c r="A30" s="158" t="s">
        <v>65</v>
      </c>
      <c r="B30" s="185" t="s">
        <v>83</v>
      </c>
      <c r="C30" s="186" t="s">
        <v>83</v>
      </c>
      <c r="D30" s="162">
        <f>D12+D23+D25</f>
        <v>2859077.82</v>
      </c>
      <c r="E30" s="162">
        <f>E12+E23+E25+E19+E10</f>
        <v>1998447.33</v>
      </c>
      <c r="F30" s="162">
        <f>F12+F23+F25+F10</f>
        <v>1998447.33</v>
      </c>
      <c r="G30" s="162">
        <f>G12+G23+G25+G19</f>
        <v>23333664.27</v>
      </c>
      <c r="H30" s="162">
        <f>H12+H23+H25+H19</f>
        <v>23333664.27</v>
      </c>
      <c r="I30" s="162">
        <f t="shared" ref="I30:P30" si="12">I12+I23+I25</f>
        <v>99557.74</v>
      </c>
      <c r="J30" s="162">
        <f t="shared" si="12"/>
        <v>99557.74</v>
      </c>
      <c r="K30" s="162">
        <f t="shared" si="12"/>
        <v>1077141.1000000001</v>
      </c>
      <c r="L30" s="162">
        <f t="shared" si="12"/>
        <v>1077141.1000000001</v>
      </c>
      <c r="M30" s="162">
        <f t="shared" si="12"/>
        <v>0</v>
      </c>
      <c r="N30" s="162">
        <f t="shared" si="12"/>
        <v>0</v>
      </c>
      <c r="O30" s="162">
        <f t="shared" si="12"/>
        <v>0</v>
      </c>
      <c r="P30" s="162">
        <f t="shared" si="12"/>
        <v>0</v>
      </c>
      <c r="Q30" s="162"/>
      <c r="R30" s="162"/>
      <c r="S30" s="162">
        <f>D30</f>
        <v>2859077.82</v>
      </c>
      <c r="T30" s="162">
        <f t="shared" si="11"/>
        <v>26508810.440000001</v>
      </c>
      <c r="U30" s="162">
        <f t="shared" si="11"/>
        <v>26508810.440000001</v>
      </c>
      <c r="V30" s="143">
        <f>V32</f>
        <v>0</v>
      </c>
      <c r="W30" s="188"/>
      <c r="X30" s="188"/>
    </row>
    <row r="31" spans="1:24" x14ac:dyDescent="0.25">
      <c r="A31" s="158" t="s">
        <v>66</v>
      </c>
      <c r="B31" s="185"/>
      <c r="C31" s="186"/>
      <c r="D31" s="162">
        <v>0</v>
      </c>
      <c r="E31" s="162"/>
      <c r="F31" s="162"/>
      <c r="G31" s="162"/>
      <c r="H31" s="162"/>
      <c r="I31" s="162"/>
      <c r="J31" s="162"/>
      <c r="K31" s="162">
        <f>K26</f>
        <v>1615711.65</v>
      </c>
      <c r="L31" s="162">
        <f>L26</f>
        <v>1615711.65</v>
      </c>
      <c r="M31" s="162"/>
      <c r="N31" s="162"/>
      <c r="O31" s="162"/>
      <c r="P31" s="162"/>
      <c r="Q31" s="162"/>
      <c r="R31" s="162"/>
      <c r="S31" s="162"/>
      <c r="T31" s="162">
        <f t="shared" si="11"/>
        <v>1615711.65</v>
      </c>
      <c r="U31" s="162">
        <f t="shared" si="11"/>
        <v>1615711.65</v>
      </c>
      <c r="V31" s="143"/>
      <c r="W31" s="188"/>
      <c r="X31" s="188"/>
    </row>
    <row r="32" spans="1:24" ht="16.5" thickBot="1" x14ac:dyDescent="0.3">
      <c r="A32" s="189" t="s">
        <v>69</v>
      </c>
      <c r="B32" s="190" t="s">
        <v>83</v>
      </c>
      <c r="C32" s="191" t="s">
        <v>83</v>
      </c>
      <c r="D32" s="192"/>
      <c r="E32" s="192"/>
      <c r="F32" s="192"/>
      <c r="G32" s="192"/>
      <c r="H32" s="102"/>
      <c r="I32" s="102"/>
      <c r="J32" s="102"/>
      <c r="K32" s="192"/>
      <c r="L32" s="192"/>
      <c r="M32" s="102"/>
      <c r="N32" s="102"/>
      <c r="O32" s="192"/>
      <c r="P32" s="192"/>
      <c r="Q32" s="192"/>
      <c r="R32" s="192"/>
      <c r="S32" s="192">
        <f>D32</f>
        <v>0</v>
      </c>
      <c r="T32" s="192">
        <f>SUM(E32+G32+I32+K32+M32+O32)</f>
        <v>0</v>
      </c>
      <c r="U32" s="192"/>
      <c r="V32" s="193">
        <f t="shared" si="3"/>
        <v>0</v>
      </c>
    </row>
    <row r="33" spans="1:21" x14ac:dyDescent="0.25">
      <c r="C33" s="194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6"/>
      <c r="T33" s="196"/>
      <c r="U33" s="196"/>
    </row>
    <row r="34" spans="1:21" x14ac:dyDescent="0.25">
      <c r="A34" s="197"/>
      <c r="B34" s="198"/>
      <c r="C34" s="199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</row>
    <row r="35" spans="1:21" ht="15.6" hidden="1" x14ac:dyDescent="0.3">
      <c r="A35" s="200" t="s">
        <v>85</v>
      </c>
      <c r="B35" s="185" t="s">
        <v>83</v>
      </c>
      <c r="C35" s="186" t="s">
        <v>83</v>
      </c>
      <c r="D35" s="162" t="s">
        <v>86</v>
      </c>
      <c r="E35" s="162">
        <f>E8+E11+E13</f>
        <v>3930227.33</v>
      </c>
      <c r="F35" s="162">
        <f>F8+F11+F13</f>
        <v>66667.33</v>
      </c>
      <c r="G35" s="162">
        <f>G15</f>
        <v>0</v>
      </c>
      <c r="H35" s="162">
        <f>H15</f>
        <v>0</v>
      </c>
      <c r="I35" s="162">
        <f>I17</f>
        <v>0</v>
      </c>
      <c r="J35" s="162">
        <f>J17</f>
        <v>0</v>
      </c>
      <c r="K35" s="162">
        <f>K20+K22</f>
        <v>0</v>
      </c>
      <c r="L35" s="162">
        <f>L20+L22</f>
        <v>0</v>
      </c>
      <c r="M35" s="162">
        <f>M24</f>
        <v>0</v>
      </c>
      <c r="N35" s="162">
        <f>N24</f>
        <v>0</v>
      </c>
      <c r="O35" s="162">
        <f>O17</f>
        <v>0</v>
      </c>
      <c r="P35" s="162">
        <f>P17</f>
        <v>0</v>
      </c>
      <c r="Q35" s="162"/>
      <c r="R35" s="162"/>
      <c r="S35" s="162" t="e">
        <f>S9+S12+#REF!+#REF!+S16+#REF!+#REF!+#REF!+#REF!+#REF!</f>
        <v>#REF!</v>
      </c>
      <c r="T35" s="162">
        <f>T8+T11+T13+T15+T17+T20+T22+T24</f>
        <v>40204596.090000004</v>
      </c>
      <c r="U35" s="162">
        <f>U8+U11+U13+U15+U17+U20+U22+U24</f>
        <v>38272816.090000004</v>
      </c>
    </row>
    <row r="36" spans="1:21" ht="15.6" hidden="1" x14ac:dyDescent="0.3">
      <c r="A36" s="197"/>
      <c r="B36" s="198"/>
      <c r="C36" s="199"/>
      <c r="D36" s="104"/>
      <c r="E36" s="84">
        <f t="shared" ref="E36:U36" si="13">E35-E27</f>
        <v>0</v>
      </c>
      <c r="F36" s="84">
        <f t="shared" si="13"/>
        <v>-1931780</v>
      </c>
      <c r="G36" s="84">
        <f t="shared" si="13"/>
        <v>-33333664.27</v>
      </c>
      <c r="H36" s="84">
        <f t="shared" si="13"/>
        <v>-33333664.27</v>
      </c>
      <c r="I36" s="84">
        <f t="shared" si="13"/>
        <v>-99557.74</v>
      </c>
      <c r="J36" s="84">
        <f t="shared" si="13"/>
        <v>-99557.74</v>
      </c>
      <c r="K36" s="84">
        <f t="shared" si="13"/>
        <v>-2692852.75</v>
      </c>
      <c r="L36" s="84">
        <f t="shared" si="13"/>
        <v>-2692852.75</v>
      </c>
      <c r="M36" s="84">
        <f t="shared" si="13"/>
        <v>0</v>
      </c>
      <c r="N36" s="84">
        <f t="shared" si="13"/>
        <v>0</v>
      </c>
      <c r="O36" s="84">
        <f t="shared" si="13"/>
        <v>0</v>
      </c>
      <c r="P36" s="84">
        <f t="shared" si="13"/>
        <v>0</v>
      </c>
      <c r="Q36" s="84"/>
      <c r="R36" s="84"/>
      <c r="S36" s="84" t="e">
        <f t="shared" si="13"/>
        <v>#REF!</v>
      </c>
      <c r="T36" s="84">
        <f t="shared" si="13"/>
        <v>0</v>
      </c>
      <c r="U36" s="84">
        <f t="shared" si="13"/>
        <v>0</v>
      </c>
    </row>
    <row r="37" spans="1:21" x14ac:dyDescent="0.25">
      <c r="A37" s="197"/>
      <c r="B37" s="197"/>
      <c r="C37" s="19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</row>
    <row r="38" spans="1:21" x14ac:dyDescent="0.25">
      <c r="A38" s="197"/>
      <c r="B38" s="197"/>
      <c r="C38" s="194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</row>
    <row r="39" spans="1:21" x14ac:dyDescent="0.25">
      <c r="A39" s="197"/>
      <c r="B39" s="197"/>
      <c r="C39" s="194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</row>
    <row r="40" spans="1:21" x14ac:dyDescent="0.25">
      <c r="A40" s="197"/>
      <c r="B40" s="197"/>
      <c r="C40" s="194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</row>
    <row r="41" spans="1:21" x14ac:dyDescent="0.25">
      <c r="A41" s="197"/>
      <c r="B41" s="197"/>
      <c r="C41" s="194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</row>
    <row r="42" spans="1:21" x14ac:dyDescent="0.25">
      <c r="A42" s="197"/>
      <c r="B42" s="197"/>
      <c r="C42" s="194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</row>
    <row r="43" spans="1:21" x14ac:dyDescent="0.25">
      <c r="A43" s="197"/>
      <c r="B43" s="197"/>
      <c r="C43" s="194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</row>
    <row r="44" spans="1:21" x14ac:dyDescent="0.25">
      <c r="A44" s="197"/>
      <c r="B44" s="197"/>
      <c r="C44" s="194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</row>
    <row r="45" spans="1:21" x14ac:dyDescent="0.25">
      <c r="A45" s="197"/>
      <c r="B45" s="197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</row>
    <row r="46" spans="1:21" x14ac:dyDescent="0.25">
      <c r="A46" s="197"/>
      <c r="B46" s="197"/>
      <c r="C46" s="194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</row>
    <row r="47" spans="1:21" x14ac:dyDescent="0.25">
      <c r="A47" s="197"/>
      <c r="B47" s="197"/>
      <c r="C47" s="194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</row>
    <row r="48" spans="1:21" x14ac:dyDescent="0.25">
      <c r="A48" s="197"/>
      <c r="B48" s="197"/>
      <c r="C48" s="194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</row>
    <row r="49" spans="1:21" x14ac:dyDescent="0.25">
      <c r="A49" s="197"/>
      <c r="B49" s="197"/>
      <c r="C49" s="194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</row>
    <row r="50" spans="1:21" x14ac:dyDescent="0.25">
      <c r="A50" s="197"/>
      <c r="B50" s="197"/>
      <c r="C50" s="194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</row>
    <row r="51" spans="1:21" x14ac:dyDescent="0.25">
      <c r="A51" s="197"/>
      <c r="B51" s="197"/>
      <c r="C51" s="194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</row>
    <row r="52" spans="1:21" x14ac:dyDescent="0.25">
      <c r="A52" s="197"/>
      <c r="B52" s="197"/>
      <c r="C52" s="19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</row>
    <row r="53" spans="1:21" x14ac:dyDescent="0.25">
      <c r="A53" s="197"/>
      <c r="B53" s="197"/>
      <c r="C53" s="194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</row>
    <row r="54" spans="1:21" x14ac:dyDescent="0.25">
      <c r="A54" s="197"/>
      <c r="B54" s="197"/>
      <c r="C54" s="194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</row>
    <row r="55" spans="1:21" x14ac:dyDescent="0.25">
      <c r="A55" s="197"/>
      <c r="B55" s="197"/>
      <c r="C55" s="194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</row>
    <row r="56" spans="1:21" x14ac:dyDescent="0.25">
      <c r="A56" s="197"/>
      <c r="B56" s="197"/>
      <c r="C56" s="194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</row>
    <row r="57" spans="1:21" x14ac:dyDescent="0.25">
      <c r="A57" s="197"/>
      <c r="B57" s="197"/>
      <c r="C57" s="194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</row>
    <row r="58" spans="1:21" x14ac:dyDescent="0.25">
      <c r="A58" s="197"/>
      <c r="B58" s="197"/>
      <c r="C58" s="194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</row>
    <row r="59" spans="1:21" x14ac:dyDescent="0.25">
      <c r="A59" s="197"/>
      <c r="B59" s="197"/>
      <c r="C59" s="194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</row>
    <row r="60" spans="1:21" x14ac:dyDescent="0.25">
      <c r="A60" s="197"/>
      <c r="B60" s="197"/>
      <c r="C60" s="194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</row>
    <row r="61" spans="1:21" x14ac:dyDescent="0.25">
      <c r="A61" s="197"/>
      <c r="B61" s="197"/>
      <c r="C61" s="194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</row>
    <row r="62" spans="1:21" x14ac:dyDescent="0.25">
      <c r="A62" s="197"/>
      <c r="B62" s="197"/>
      <c r="C62" s="194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</row>
    <row r="63" spans="1:21" x14ac:dyDescent="0.25">
      <c r="A63" s="197"/>
      <c r="B63" s="197"/>
      <c r="C63" s="194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</row>
    <row r="64" spans="1:21" x14ac:dyDescent="0.25">
      <c r="A64" s="197"/>
      <c r="B64" s="197"/>
      <c r="C64" s="194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</row>
    <row r="65" spans="1:21" x14ac:dyDescent="0.25">
      <c r="A65" s="197"/>
      <c r="B65" s="197"/>
      <c r="C65" s="194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</row>
    <row r="66" spans="1:21" x14ac:dyDescent="0.25">
      <c r="A66" s="197"/>
      <c r="B66" s="197"/>
      <c r="C66" s="201"/>
      <c r="D66" s="197"/>
      <c r="E66" s="197"/>
      <c r="F66" s="197"/>
      <c r="G66" s="197"/>
    </row>
    <row r="67" spans="1:21" x14ac:dyDescent="0.25">
      <c r="A67" s="197"/>
      <c r="B67" s="197"/>
      <c r="C67" s="201"/>
      <c r="D67" s="197"/>
      <c r="E67" s="197"/>
      <c r="F67" s="197"/>
      <c r="G67" s="197"/>
    </row>
    <row r="68" spans="1:21" x14ac:dyDescent="0.25">
      <c r="A68" s="197"/>
      <c r="B68" s="197"/>
      <c r="C68" s="201"/>
      <c r="D68" s="197"/>
      <c r="E68" s="197"/>
      <c r="F68" s="197"/>
      <c r="G68" s="197"/>
    </row>
    <row r="69" spans="1:21" x14ac:dyDescent="0.25">
      <c r="A69" s="197"/>
      <c r="B69" s="197"/>
      <c r="C69" s="201"/>
      <c r="D69" s="197"/>
      <c r="E69" s="197"/>
      <c r="F69" s="197"/>
      <c r="G69" s="197"/>
    </row>
    <row r="70" spans="1:21" x14ac:dyDescent="0.25">
      <c r="A70" s="197"/>
      <c r="B70" s="197"/>
      <c r="C70" s="201"/>
      <c r="D70" s="197"/>
      <c r="E70" s="197"/>
      <c r="F70" s="197"/>
      <c r="G70" s="197"/>
    </row>
    <row r="71" spans="1:21" x14ac:dyDescent="0.25">
      <c r="A71" s="197"/>
      <c r="B71" s="197"/>
      <c r="C71" s="201"/>
      <c r="D71" s="197"/>
      <c r="E71" s="197"/>
      <c r="F71" s="197"/>
      <c r="G71" s="197"/>
    </row>
    <row r="72" spans="1:21" x14ac:dyDescent="0.25">
      <c r="A72" s="197"/>
      <c r="B72" s="197"/>
      <c r="C72" s="201"/>
      <c r="D72" s="197"/>
      <c r="E72" s="197"/>
      <c r="F72" s="197"/>
      <c r="G72" s="197"/>
    </row>
    <row r="73" spans="1:21" x14ac:dyDescent="0.25">
      <c r="A73" s="197"/>
      <c r="B73" s="197"/>
      <c r="C73" s="201"/>
      <c r="D73" s="197"/>
      <c r="E73" s="197"/>
      <c r="F73" s="197"/>
      <c r="G73" s="197"/>
    </row>
    <row r="74" spans="1:21" x14ac:dyDescent="0.25">
      <c r="A74" s="197"/>
      <c r="B74" s="197"/>
      <c r="C74" s="201"/>
      <c r="D74" s="197"/>
      <c r="E74" s="197"/>
      <c r="F74" s="197"/>
      <c r="G74" s="197"/>
    </row>
    <row r="75" spans="1:21" x14ac:dyDescent="0.25">
      <c r="A75" s="197"/>
      <c r="B75" s="197"/>
      <c r="C75" s="201"/>
      <c r="D75" s="197"/>
      <c r="E75" s="197"/>
      <c r="F75" s="197"/>
      <c r="G75" s="197"/>
    </row>
    <row r="76" spans="1:21" x14ac:dyDescent="0.25">
      <c r="A76" s="197"/>
      <c r="B76" s="197"/>
      <c r="C76" s="201"/>
      <c r="D76" s="197"/>
      <c r="E76" s="197"/>
      <c r="F76" s="197"/>
      <c r="G76" s="197"/>
    </row>
    <row r="77" spans="1:21" x14ac:dyDescent="0.25">
      <c r="A77" s="197"/>
      <c r="B77" s="197"/>
      <c r="C77" s="201"/>
      <c r="D77" s="197"/>
      <c r="E77" s="197"/>
      <c r="F77" s="197"/>
      <c r="G77" s="197"/>
    </row>
    <row r="78" spans="1:21" x14ac:dyDescent="0.25">
      <c r="A78" s="197"/>
      <c r="B78" s="197"/>
      <c r="C78" s="201"/>
      <c r="D78" s="197"/>
      <c r="E78" s="197"/>
      <c r="F78" s="197"/>
      <c r="G78" s="197"/>
    </row>
    <row r="79" spans="1:21" x14ac:dyDescent="0.25">
      <c r="A79" s="197"/>
      <c r="B79" s="197"/>
      <c r="C79" s="201"/>
      <c r="D79" s="197"/>
      <c r="E79" s="197"/>
      <c r="F79" s="197"/>
      <c r="G79" s="197"/>
    </row>
    <row r="80" spans="1:21" x14ac:dyDescent="0.25">
      <c r="A80" s="197"/>
      <c r="B80" s="197"/>
      <c r="C80" s="201"/>
      <c r="D80" s="197"/>
      <c r="E80" s="197"/>
      <c r="F80" s="197"/>
      <c r="G80" s="197"/>
    </row>
    <row r="81" spans="1:7" x14ac:dyDescent="0.25">
      <c r="A81" s="197"/>
      <c r="B81" s="197"/>
      <c r="C81" s="201"/>
      <c r="D81" s="197"/>
      <c r="E81" s="197"/>
      <c r="F81" s="197"/>
      <c r="G81" s="197"/>
    </row>
    <row r="82" spans="1:7" x14ac:dyDescent="0.25">
      <c r="A82" s="197"/>
      <c r="B82" s="197"/>
      <c r="C82" s="201"/>
      <c r="D82" s="197"/>
      <c r="E82" s="197"/>
      <c r="F82" s="197"/>
      <c r="G82" s="197"/>
    </row>
    <row r="83" spans="1:7" x14ac:dyDescent="0.25">
      <c r="A83" s="197"/>
      <c r="B83" s="197"/>
      <c r="C83" s="201"/>
      <c r="D83" s="197"/>
      <c r="E83" s="197"/>
      <c r="F83" s="197"/>
      <c r="G83" s="197"/>
    </row>
    <row r="84" spans="1:7" x14ac:dyDescent="0.25">
      <c r="A84" s="197"/>
      <c r="B84" s="197"/>
      <c r="C84" s="201"/>
      <c r="D84" s="197"/>
      <c r="E84" s="197"/>
      <c r="F84" s="197"/>
      <c r="G84" s="197"/>
    </row>
    <row r="85" spans="1:7" x14ac:dyDescent="0.25">
      <c r="A85" s="197"/>
      <c r="B85" s="197"/>
      <c r="C85" s="201"/>
      <c r="D85" s="197"/>
      <c r="E85" s="197"/>
      <c r="F85" s="197"/>
      <c r="G85" s="197"/>
    </row>
    <row r="86" spans="1:7" x14ac:dyDescent="0.25">
      <c r="A86" s="197"/>
      <c r="B86" s="197"/>
      <c r="C86" s="201"/>
      <c r="D86" s="197"/>
      <c r="E86" s="197"/>
      <c r="F86" s="197"/>
      <c r="G86" s="197"/>
    </row>
    <row r="87" spans="1:7" x14ac:dyDescent="0.25">
      <c r="A87" s="197"/>
      <c r="B87" s="197"/>
      <c r="C87" s="201"/>
      <c r="D87" s="197"/>
      <c r="E87" s="197"/>
      <c r="F87" s="197"/>
      <c r="G87" s="197"/>
    </row>
    <row r="88" spans="1:7" x14ac:dyDescent="0.25">
      <c r="A88" s="197"/>
      <c r="B88" s="197"/>
      <c r="C88" s="201"/>
      <c r="D88" s="197"/>
      <c r="E88" s="197"/>
      <c r="F88" s="197"/>
      <c r="G88" s="197"/>
    </row>
    <row r="89" spans="1:7" x14ac:dyDescent="0.25">
      <c r="A89" s="197"/>
      <c r="B89" s="197"/>
      <c r="C89" s="201"/>
      <c r="D89" s="197"/>
      <c r="E89" s="197"/>
      <c r="F89" s="197"/>
      <c r="G89" s="197"/>
    </row>
    <row r="90" spans="1:7" x14ac:dyDescent="0.25">
      <c r="A90" s="197"/>
      <c r="B90" s="197"/>
      <c r="C90" s="201"/>
      <c r="D90" s="197"/>
      <c r="E90" s="197"/>
      <c r="F90" s="197"/>
      <c r="G90" s="197"/>
    </row>
    <row r="91" spans="1:7" x14ac:dyDescent="0.25">
      <c r="A91" s="197"/>
      <c r="B91" s="197"/>
      <c r="C91" s="201"/>
      <c r="D91" s="197"/>
      <c r="E91" s="197"/>
      <c r="F91" s="197"/>
      <c r="G91" s="197"/>
    </row>
    <row r="92" spans="1:7" x14ac:dyDescent="0.25">
      <c r="A92" s="197"/>
      <c r="B92" s="197"/>
      <c r="C92" s="201"/>
      <c r="D92" s="197"/>
      <c r="E92" s="197"/>
      <c r="F92" s="197"/>
      <c r="G92" s="197"/>
    </row>
    <row r="93" spans="1:7" x14ac:dyDescent="0.25">
      <c r="A93" s="197"/>
      <c r="B93" s="197"/>
      <c r="C93" s="201"/>
      <c r="D93" s="197"/>
      <c r="E93" s="197"/>
      <c r="F93" s="197"/>
      <c r="G93" s="197"/>
    </row>
    <row r="94" spans="1:7" x14ac:dyDescent="0.25">
      <c r="A94" s="197"/>
      <c r="B94" s="197"/>
      <c r="C94" s="201"/>
      <c r="D94" s="197"/>
      <c r="E94" s="197"/>
      <c r="F94" s="197"/>
      <c r="G94" s="197"/>
    </row>
    <row r="95" spans="1:7" x14ac:dyDescent="0.25">
      <c r="A95" s="197"/>
      <c r="B95" s="197"/>
      <c r="C95" s="201"/>
      <c r="D95" s="197"/>
      <c r="E95" s="197"/>
      <c r="F95" s="197"/>
      <c r="G95" s="197"/>
    </row>
    <row r="96" spans="1:7" x14ac:dyDescent="0.25">
      <c r="A96" s="197"/>
      <c r="B96" s="197"/>
      <c r="C96" s="201"/>
      <c r="D96" s="197"/>
      <c r="E96" s="197"/>
      <c r="F96" s="197"/>
      <c r="G96" s="197"/>
    </row>
    <row r="97" spans="1:7" x14ac:dyDescent="0.25">
      <c r="A97" s="197"/>
      <c r="B97" s="197"/>
      <c r="C97" s="201"/>
      <c r="D97" s="197"/>
      <c r="E97" s="197"/>
      <c r="F97" s="197"/>
      <c r="G97" s="197"/>
    </row>
    <row r="98" spans="1:7" x14ac:dyDescent="0.25">
      <c r="A98" s="197"/>
      <c r="B98" s="197"/>
      <c r="C98" s="201"/>
      <c r="D98" s="197"/>
      <c r="E98" s="197"/>
      <c r="F98" s="197"/>
      <c r="G98" s="197"/>
    </row>
    <row r="99" spans="1:7" x14ac:dyDescent="0.25">
      <c r="A99" s="197"/>
      <c r="B99" s="197"/>
      <c r="C99" s="201"/>
      <c r="D99" s="197"/>
      <c r="E99" s="197"/>
      <c r="F99" s="197"/>
      <c r="G99" s="197"/>
    </row>
    <row r="100" spans="1:7" x14ac:dyDescent="0.25">
      <c r="A100" s="197"/>
      <c r="B100" s="197"/>
      <c r="C100" s="201"/>
      <c r="D100" s="197"/>
      <c r="E100" s="197"/>
      <c r="F100" s="197"/>
      <c r="G100" s="197"/>
    </row>
    <row r="101" spans="1:7" x14ac:dyDescent="0.25">
      <c r="A101" s="197"/>
      <c r="B101" s="197"/>
      <c r="C101" s="201"/>
      <c r="D101" s="197"/>
      <c r="E101" s="197"/>
      <c r="F101" s="197"/>
      <c r="G101" s="197"/>
    </row>
    <row r="102" spans="1:7" x14ac:dyDescent="0.25">
      <c r="A102" s="197"/>
      <c r="B102" s="197"/>
      <c r="C102" s="201"/>
      <c r="D102" s="197"/>
      <c r="E102" s="197"/>
      <c r="F102" s="197"/>
      <c r="G102" s="197"/>
    </row>
    <row r="103" spans="1:7" x14ac:dyDescent="0.25">
      <c r="A103" s="197"/>
      <c r="B103" s="197"/>
      <c r="C103" s="201"/>
      <c r="D103" s="197"/>
      <c r="E103" s="197"/>
      <c r="F103" s="197"/>
      <c r="G103" s="197"/>
    </row>
    <row r="104" spans="1:7" x14ac:dyDescent="0.25">
      <c r="A104" s="197"/>
      <c r="B104" s="197"/>
      <c r="C104" s="201"/>
      <c r="D104" s="197"/>
      <c r="E104" s="197"/>
      <c r="F104" s="197"/>
      <c r="G104" s="197"/>
    </row>
    <row r="105" spans="1:7" x14ac:dyDescent="0.25">
      <c r="A105" s="197"/>
      <c r="B105" s="197"/>
      <c r="C105" s="201"/>
      <c r="D105" s="197"/>
      <c r="E105" s="197"/>
      <c r="F105" s="197"/>
      <c r="G105" s="197"/>
    </row>
    <row r="106" spans="1:7" x14ac:dyDescent="0.25">
      <c r="A106" s="197"/>
      <c r="B106" s="197"/>
      <c r="C106" s="201"/>
      <c r="D106" s="197"/>
      <c r="E106" s="197"/>
      <c r="F106" s="197"/>
      <c r="G106" s="197"/>
    </row>
    <row r="107" spans="1:7" x14ac:dyDescent="0.25">
      <c r="A107" s="197"/>
      <c r="B107" s="197"/>
      <c r="C107" s="201"/>
      <c r="D107" s="197"/>
      <c r="E107" s="197"/>
      <c r="F107" s="197"/>
      <c r="G107" s="197"/>
    </row>
    <row r="108" spans="1:7" x14ac:dyDescent="0.25">
      <c r="A108" s="197"/>
      <c r="B108" s="197"/>
      <c r="C108" s="201"/>
      <c r="D108" s="197"/>
      <c r="E108" s="197"/>
      <c r="F108" s="197"/>
      <c r="G108" s="197"/>
    </row>
    <row r="109" spans="1:7" x14ac:dyDescent="0.25">
      <c r="A109" s="197"/>
      <c r="B109" s="197"/>
      <c r="C109" s="201"/>
      <c r="D109" s="197"/>
      <c r="E109" s="197"/>
      <c r="F109" s="197"/>
      <c r="G109" s="197"/>
    </row>
    <row r="110" spans="1:7" x14ac:dyDescent="0.25">
      <c r="A110" s="197"/>
      <c r="B110" s="197"/>
      <c r="C110" s="201"/>
      <c r="D110" s="197"/>
      <c r="E110" s="197"/>
      <c r="F110" s="197"/>
      <c r="G110" s="197"/>
    </row>
    <row r="111" spans="1:7" x14ac:dyDescent="0.25">
      <c r="A111" s="197"/>
      <c r="B111" s="197"/>
      <c r="C111" s="201"/>
      <c r="D111" s="197"/>
      <c r="E111" s="197"/>
      <c r="F111" s="197"/>
      <c r="G111" s="197"/>
    </row>
    <row r="112" spans="1:7" x14ac:dyDescent="0.25">
      <c r="A112" s="197"/>
      <c r="B112" s="197"/>
      <c r="C112" s="201"/>
      <c r="D112" s="197"/>
      <c r="E112" s="197"/>
      <c r="F112" s="197"/>
      <c r="G112" s="197"/>
    </row>
    <row r="113" spans="1:7" x14ac:dyDescent="0.25">
      <c r="A113" s="197"/>
      <c r="B113" s="197"/>
      <c r="C113" s="201"/>
      <c r="D113" s="197"/>
      <c r="E113" s="197"/>
      <c r="F113" s="197"/>
      <c r="G113" s="197"/>
    </row>
    <row r="114" spans="1:7" x14ac:dyDescent="0.25">
      <c r="A114" s="197"/>
      <c r="B114" s="197"/>
      <c r="C114" s="201"/>
      <c r="D114" s="197"/>
      <c r="E114" s="197"/>
      <c r="F114" s="197"/>
      <c r="G114" s="197"/>
    </row>
    <row r="115" spans="1:7" x14ac:dyDescent="0.25">
      <c r="A115" s="197"/>
      <c r="B115" s="197"/>
      <c r="C115" s="201"/>
      <c r="D115" s="197"/>
      <c r="E115" s="197"/>
      <c r="F115" s="197"/>
      <c r="G115" s="197"/>
    </row>
    <row r="116" spans="1:7" x14ac:dyDescent="0.25">
      <c r="A116" s="197"/>
      <c r="B116" s="197"/>
      <c r="C116" s="201"/>
      <c r="D116" s="197"/>
      <c r="E116" s="197"/>
      <c r="F116" s="197"/>
      <c r="G116" s="197"/>
    </row>
    <row r="117" spans="1:7" x14ac:dyDescent="0.25">
      <c r="A117" s="197"/>
      <c r="B117" s="197"/>
      <c r="C117" s="201"/>
      <c r="D117" s="197"/>
      <c r="E117" s="197"/>
      <c r="F117" s="197"/>
      <c r="G117" s="197"/>
    </row>
    <row r="118" spans="1:7" x14ac:dyDescent="0.25">
      <c r="A118" s="197"/>
      <c r="B118" s="197"/>
      <c r="C118" s="201"/>
      <c r="D118" s="197"/>
      <c r="E118" s="197"/>
      <c r="F118" s="197"/>
      <c r="G118" s="197"/>
    </row>
    <row r="119" spans="1:7" x14ac:dyDescent="0.25">
      <c r="A119" s="197"/>
      <c r="B119" s="197"/>
      <c r="C119" s="201"/>
      <c r="D119" s="197"/>
      <c r="E119" s="197"/>
      <c r="F119" s="197"/>
      <c r="G119" s="197"/>
    </row>
    <row r="120" spans="1:7" x14ac:dyDescent="0.25">
      <c r="A120" s="197"/>
      <c r="B120" s="197"/>
      <c r="C120" s="201"/>
      <c r="D120" s="197"/>
      <c r="E120" s="197"/>
      <c r="F120" s="197"/>
      <c r="G120" s="197"/>
    </row>
    <row r="121" spans="1:7" x14ac:dyDescent="0.25">
      <c r="A121" s="197"/>
      <c r="B121" s="197"/>
      <c r="C121" s="201"/>
      <c r="D121" s="197"/>
      <c r="E121" s="197"/>
      <c r="F121" s="197"/>
      <c r="G121" s="197"/>
    </row>
    <row r="122" spans="1:7" x14ac:dyDescent="0.25">
      <c r="A122" s="197"/>
      <c r="B122" s="197"/>
      <c r="C122" s="201"/>
      <c r="D122" s="197"/>
      <c r="E122" s="197"/>
      <c r="F122" s="197"/>
      <c r="G122" s="197"/>
    </row>
    <row r="123" spans="1:7" x14ac:dyDescent="0.25">
      <c r="A123" s="197"/>
      <c r="B123" s="197"/>
      <c r="C123" s="201"/>
      <c r="D123" s="197"/>
      <c r="E123" s="197"/>
      <c r="F123" s="197"/>
      <c r="G123" s="197"/>
    </row>
    <row r="124" spans="1:7" x14ac:dyDescent="0.25">
      <c r="A124" s="197"/>
      <c r="B124" s="197"/>
      <c r="C124" s="201"/>
      <c r="D124" s="197"/>
      <c r="E124" s="197"/>
      <c r="F124" s="197"/>
      <c r="G124" s="197"/>
    </row>
    <row r="125" spans="1:7" x14ac:dyDescent="0.25">
      <c r="A125" s="197"/>
      <c r="B125" s="197"/>
      <c r="C125" s="201"/>
      <c r="D125" s="197"/>
      <c r="E125" s="197"/>
      <c r="F125" s="197"/>
      <c r="G125" s="197"/>
    </row>
    <row r="126" spans="1:7" x14ac:dyDescent="0.25">
      <c r="A126" s="197"/>
      <c r="B126" s="197"/>
      <c r="C126" s="201"/>
      <c r="D126" s="197"/>
      <c r="E126" s="197"/>
      <c r="F126" s="197"/>
      <c r="G126" s="197"/>
    </row>
    <row r="127" spans="1:7" x14ac:dyDescent="0.25">
      <c r="A127" s="197"/>
      <c r="B127" s="197"/>
      <c r="C127" s="201"/>
      <c r="D127" s="197"/>
      <c r="E127" s="197"/>
      <c r="F127" s="197"/>
      <c r="G127" s="197"/>
    </row>
    <row r="128" spans="1:7" x14ac:dyDescent="0.25">
      <c r="A128" s="197"/>
      <c r="B128" s="197"/>
      <c r="C128" s="201"/>
      <c r="D128" s="197"/>
      <c r="E128" s="197"/>
      <c r="F128" s="197"/>
      <c r="G128" s="197"/>
    </row>
    <row r="129" spans="1:7" x14ac:dyDescent="0.25">
      <c r="A129" s="197"/>
      <c r="B129" s="197"/>
      <c r="C129" s="201"/>
      <c r="D129" s="197"/>
      <c r="E129" s="197"/>
      <c r="F129" s="197"/>
      <c r="G129" s="197"/>
    </row>
    <row r="130" spans="1:7" x14ac:dyDescent="0.25">
      <c r="A130" s="197"/>
      <c r="B130" s="197"/>
      <c r="C130" s="201"/>
      <c r="D130" s="197"/>
      <c r="E130" s="197"/>
      <c r="F130" s="197"/>
      <c r="G130" s="197"/>
    </row>
    <row r="131" spans="1:7" x14ac:dyDescent="0.25">
      <c r="A131" s="197"/>
      <c r="B131" s="197"/>
      <c r="C131" s="201"/>
      <c r="D131" s="197"/>
      <c r="E131" s="197"/>
      <c r="F131" s="197"/>
      <c r="G131" s="197"/>
    </row>
    <row r="132" spans="1:7" x14ac:dyDescent="0.25">
      <c r="A132" s="197"/>
      <c r="B132" s="197"/>
      <c r="C132" s="201"/>
      <c r="D132" s="197"/>
      <c r="E132" s="197"/>
      <c r="F132" s="197"/>
      <c r="G132" s="197"/>
    </row>
    <row r="133" spans="1:7" x14ac:dyDescent="0.25">
      <c r="A133" s="197"/>
      <c r="B133" s="197"/>
      <c r="C133" s="201"/>
      <c r="D133" s="197"/>
      <c r="E133" s="197"/>
      <c r="F133" s="197"/>
      <c r="G133" s="197"/>
    </row>
    <row r="134" spans="1:7" x14ac:dyDescent="0.25">
      <c r="A134" s="197"/>
      <c r="B134" s="197"/>
      <c r="C134" s="201"/>
      <c r="D134" s="197"/>
      <c r="E134" s="197"/>
      <c r="F134" s="197"/>
      <c r="G134" s="197"/>
    </row>
    <row r="135" spans="1:7" x14ac:dyDescent="0.25">
      <c r="A135" s="197"/>
      <c r="B135" s="197"/>
      <c r="C135" s="201"/>
      <c r="D135" s="197"/>
      <c r="E135" s="197"/>
      <c r="F135" s="197"/>
      <c r="G135" s="197"/>
    </row>
    <row r="136" spans="1:7" x14ac:dyDescent="0.25">
      <c r="A136" s="197"/>
      <c r="B136" s="197"/>
      <c r="C136" s="201"/>
      <c r="D136" s="197"/>
      <c r="E136" s="197"/>
      <c r="F136" s="197"/>
      <c r="G136" s="197"/>
    </row>
    <row r="137" spans="1:7" x14ac:dyDescent="0.25">
      <c r="A137" s="197"/>
      <c r="B137" s="197"/>
      <c r="C137" s="201"/>
      <c r="D137" s="197"/>
      <c r="E137" s="197"/>
      <c r="F137" s="197"/>
      <c r="G137" s="197"/>
    </row>
    <row r="138" spans="1:7" x14ac:dyDescent="0.25">
      <c r="A138" s="197"/>
      <c r="B138" s="197"/>
      <c r="C138" s="201"/>
      <c r="D138" s="197"/>
      <c r="E138" s="197"/>
      <c r="F138" s="197"/>
      <c r="G138" s="197"/>
    </row>
    <row r="139" spans="1:7" x14ac:dyDescent="0.25">
      <c r="A139" s="197"/>
      <c r="B139" s="197"/>
      <c r="C139" s="201"/>
      <c r="D139" s="197"/>
      <c r="E139" s="197"/>
      <c r="F139" s="197"/>
      <c r="G139" s="197"/>
    </row>
    <row r="140" spans="1:7" x14ac:dyDescent="0.25">
      <c r="A140" s="197"/>
      <c r="B140" s="197"/>
      <c r="C140" s="201"/>
      <c r="D140" s="197"/>
      <c r="E140" s="197"/>
      <c r="F140" s="197"/>
      <c r="G140" s="197"/>
    </row>
    <row r="141" spans="1:7" x14ac:dyDescent="0.25">
      <c r="A141" s="197"/>
      <c r="B141" s="197"/>
      <c r="C141" s="201"/>
      <c r="D141" s="197"/>
      <c r="E141" s="197"/>
      <c r="F141" s="197"/>
      <c r="G141" s="197"/>
    </row>
    <row r="142" spans="1:7" x14ac:dyDescent="0.25">
      <c r="A142" s="197"/>
      <c r="B142" s="197"/>
      <c r="C142" s="201"/>
      <c r="D142" s="197"/>
      <c r="E142" s="197"/>
      <c r="F142" s="197"/>
      <c r="G142" s="197"/>
    </row>
    <row r="143" spans="1:7" x14ac:dyDescent="0.25">
      <c r="A143" s="197"/>
      <c r="B143" s="197"/>
      <c r="C143" s="201"/>
      <c r="D143" s="197"/>
      <c r="E143" s="197"/>
      <c r="F143" s="197"/>
      <c r="G143" s="197"/>
    </row>
    <row r="144" spans="1:7" x14ac:dyDescent="0.25">
      <c r="A144" s="197"/>
      <c r="B144" s="197"/>
      <c r="C144" s="201"/>
      <c r="D144" s="197"/>
      <c r="E144" s="197"/>
      <c r="F144" s="197"/>
      <c r="G144" s="197"/>
    </row>
    <row r="145" spans="1:7" x14ac:dyDescent="0.25">
      <c r="A145" s="197"/>
      <c r="B145" s="197"/>
      <c r="C145" s="201"/>
      <c r="D145" s="197"/>
      <c r="E145" s="197"/>
      <c r="F145" s="197"/>
      <c r="G145" s="197"/>
    </row>
    <row r="146" spans="1:7" x14ac:dyDescent="0.25">
      <c r="A146" s="197"/>
      <c r="B146" s="197"/>
      <c r="C146" s="201"/>
      <c r="D146" s="197"/>
      <c r="E146" s="197"/>
      <c r="F146" s="197"/>
      <c r="G146" s="197"/>
    </row>
    <row r="147" spans="1:7" x14ac:dyDescent="0.25">
      <c r="A147" s="197"/>
      <c r="B147" s="197"/>
      <c r="C147" s="201"/>
      <c r="D147" s="197"/>
      <c r="E147" s="197"/>
      <c r="F147" s="197"/>
      <c r="G147" s="197"/>
    </row>
    <row r="148" spans="1:7" x14ac:dyDescent="0.25">
      <c r="A148" s="197"/>
      <c r="B148" s="197"/>
      <c r="C148" s="201"/>
      <c r="D148" s="197"/>
      <c r="E148" s="197"/>
      <c r="F148" s="197"/>
      <c r="G148" s="197"/>
    </row>
    <row r="149" spans="1:7" x14ac:dyDescent="0.25">
      <c r="A149" s="197"/>
      <c r="B149" s="197"/>
      <c r="C149" s="201"/>
      <c r="D149" s="197"/>
      <c r="E149" s="197"/>
      <c r="F149" s="197"/>
      <c r="G149" s="197"/>
    </row>
    <row r="150" spans="1:7" x14ac:dyDescent="0.25">
      <c r="A150" s="197"/>
      <c r="B150" s="197"/>
      <c r="C150" s="201"/>
      <c r="D150" s="197"/>
      <c r="E150" s="197"/>
      <c r="F150" s="197"/>
      <c r="G150" s="197"/>
    </row>
    <row r="151" spans="1:7" x14ac:dyDescent="0.25">
      <c r="A151" s="197"/>
      <c r="B151" s="197"/>
      <c r="C151" s="201"/>
      <c r="D151" s="197"/>
      <c r="E151" s="197"/>
      <c r="F151" s="197"/>
      <c r="G151" s="197"/>
    </row>
    <row r="152" spans="1:7" x14ac:dyDescent="0.25">
      <c r="A152" s="197"/>
      <c r="B152" s="197"/>
      <c r="C152" s="201"/>
      <c r="D152" s="197"/>
      <c r="E152" s="197"/>
      <c r="F152" s="197"/>
      <c r="G152" s="197"/>
    </row>
    <row r="153" spans="1:7" x14ac:dyDescent="0.25">
      <c r="A153" s="197"/>
      <c r="B153" s="197"/>
      <c r="C153" s="201"/>
      <c r="D153" s="197"/>
      <c r="E153" s="197"/>
      <c r="F153" s="197"/>
      <c r="G153" s="197"/>
    </row>
    <row r="154" spans="1:7" x14ac:dyDescent="0.25">
      <c r="A154" s="197"/>
      <c r="B154" s="197"/>
      <c r="C154" s="201"/>
      <c r="D154" s="197"/>
      <c r="E154" s="197"/>
      <c r="F154" s="197"/>
      <c r="G154" s="197"/>
    </row>
    <row r="155" spans="1:7" x14ac:dyDescent="0.25">
      <c r="A155" s="197"/>
      <c r="B155" s="197"/>
      <c r="C155" s="201"/>
      <c r="D155" s="197"/>
      <c r="E155" s="197"/>
      <c r="F155" s="197"/>
      <c r="G155" s="197"/>
    </row>
    <row r="156" spans="1:7" x14ac:dyDescent="0.25">
      <c r="A156" s="197"/>
      <c r="B156" s="197"/>
      <c r="C156" s="201"/>
      <c r="D156" s="197"/>
      <c r="E156" s="197"/>
      <c r="F156" s="197"/>
      <c r="G156" s="197"/>
    </row>
    <row r="157" spans="1:7" x14ac:dyDescent="0.25">
      <c r="A157" s="197"/>
      <c r="B157" s="197"/>
      <c r="C157" s="201"/>
      <c r="D157" s="197"/>
      <c r="E157" s="197"/>
      <c r="F157" s="197"/>
      <c r="G157" s="197"/>
    </row>
    <row r="158" spans="1:7" x14ac:dyDescent="0.25">
      <c r="A158" s="197"/>
      <c r="B158" s="197"/>
      <c r="C158" s="201"/>
      <c r="D158" s="197"/>
      <c r="E158" s="197"/>
      <c r="F158" s="197"/>
      <c r="G158" s="197"/>
    </row>
    <row r="159" spans="1:7" x14ac:dyDescent="0.25">
      <c r="A159" s="197"/>
      <c r="B159" s="197"/>
      <c r="C159" s="201"/>
      <c r="D159" s="197"/>
      <c r="E159" s="197"/>
      <c r="F159" s="197"/>
      <c r="G159" s="197"/>
    </row>
    <row r="160" spans="1:7" x14ac:dyDescent="0.25">
      <c r="A160" s="197"/>
      <c r="B160" s="197"/>
      <c r="C160" s="201"/>
      <c r="D160" s="197"/>
      <c r="E160" s="197"/>
      <c r="F160" s="197"/>
      <c r="G160" s="197"/>
    </row>
    <row r="161" spans="1:7" x14ac:dyDescent="0.25">
      <c r="A161" s="197"/>
      <c r="B161" s="197"/>
      <c r="C161" s="201"/>
      <c r="D161" s="197"/>
      <c r="E161" s="197"/>
      <c r="F161" s="197"/>
      <c r="G161" s="197"/>
    </row>
    <row r="162" spans="1:7" x14ac:dyDescent="0.25">
      <c r="A162" s="197"/>
      <c r="B162" s="197"/>
      <c r="C162" s="201"/>
      <c r="D162" s="197"/>
      <c r="E162" s="197"/>
      <c r="F162" s="197"/>
      <c r="G162" s="197"/>
    </row>
    <row r="163" spans="1:7" x14ac:dyDescent="0.25">
      <c r="A163" s="197"/>
      <c r="B163" s="197"/>
      <c r="C163" s="201"/>
      <c r="D163" s="197"/>
      <c r="E163" s="197"/>
      <c r="F163" s="197"/>
      <c r="G163" s="197"/>
    </row>
    <row r="164" spans="1:7" x14ac:dyDescent="0.25">
      <c r="A164" s="197"/>
      <c r="B164" s="197"/>
      <c r="C164" s="201"/>
      <c r="D164" s="197"/>
      <c r="E164" s="197"/>
      <c r="F164" s="197"/>
      <c r="G164" s="197"/>
    </row>
    <row r="165" spans="1:7" x14ac:dyDescent="0.25">
      <c r="A165" s="197"/>
      <c r="B165" s="197"/>
      <c r="C165" s="201"/>
      <c r="D165" s="197"/>
      <c r="E165" s="197"/>
      <c r="F165" s="197"/>
      <c r="G165" s="197"/>
    </row>
    <row r="166" spans="1:7" x14ac:dyDescent="0.25">
      <c r="A166" s="197"/>
      <c r="B166" s="197"/>
      <c r="C166" s="201"/>
      <c r="D166" s="197"/>
      <c r="E166" s="197"/>
      <c r="F166" s="197"/>
      <c r="G166" s="197"/>
    </row>
    <row r="167" spans="1:7" x14ac:dyDescent="0.25">
      <c r="A167" s="197"/>
      <c r="B167" s="197"/>
      <c r="C167" s="201"/>
      <c r="D167" s="197"/>
      <c r="E167" s="197"/>
      <c r="F167" s="197"/>
      <c r="G167" s="197"/>
    </row>
    <row r="168" spans="1:7" x14ac:dyDescent="0.25">
      <c r="A168" s="197"/>
      <c r="B168" s="197"/>
      <c r="C168" s="201"/>
      <c r="D168" s="197"/>
      <c r="E168" s="197"/>
      <c r="F168" s="197"/>
      <c r="G168" s="197"/>
    </row>
    <row r="169" spans="1:7" x14ac:dyDescent="0.25">
      <c r="A169" s="197"/>
      <c r="B169" s="197"/>
      <c r="C169" s="201"/>
      <c r="D169" s="197"/>
      <c r="E169" s="197"/>
      <c r="F169" s="197"/>
      <c r="G169" s="197"/>
    </row>
    <row r="170" spans="1:7" x14ac:dyDescent="0.25">
      <c r="A170" s="197"/>
      <c r="B170" s="197"/>
      <c r="C170" s="201"/>
      <c r="D170" s="197"/>
      <c r="E170" s="197"/>
      <c r="F170" s="197"/>
      <c r="G170" s="197"/>
    </row>
    <row r="171" spans="1:7" x14ac:dyDescent="0.25">
      <c r="A171" s="197"/>
      <c r="B171" s="197"/>
      <c r="C171" s="201"/>
      <c r="D171" s="197"/>
      <c r="E171" s="197"/>
      <c r="F171" s="197"/>
      <c r="G171" s="197"/>
    </row>
    <row r="172" spans="1:7" x14ac:dyDescent="0.25">
      <c r="A172" s="197"/>
      <c r="B172" s="197"/>
      <c r="C172" s="201"/>
      <c r="D172" s="197"/>
      <c r="E172" s="197"/>
      <c r="F172" s="197"/>
      <c r="G172" s="197"/>
    </row>
    <row r="173" spans="1:7" x14ac:dyDescent="0.25">
      <c r="A173" s="197"/>
      <c r="B173" s="197"/>
      <c r="C173" s="201"/>
      <c r="D173" s="197"/>
      <c r="E173" s="197"/>
      <c r="F173" s="197"/>
      <c r="G173" s="197"/>
    </row>
    <row r="174" spans="1:7" x14ac:dyDescent="0.25">
      <c r="A174" s="197"/>
      <c r="B174" s="197"/>
      <c r="C174" s="201"/>
      <c r="D174" s="197"/>
      <c r="E174" s="197"/>
      <c r="F174" s="197"/>
      <c r="G174" s="197"/>
    </row>
    <row r="175" spans="1:7" x14ac:dyDescent="0.25">
      <c r="A175" s="197"/>
      <c r="B175" s="197"/>
      <c r="C175" s="201"/>
      <c r="D175" s="197"/>
      <c r="E175" s="197"/>
      <c r="F175" s="197"/>
      <c r="G175" s="197"/>
    </row>
    <row r="176" spans="1:7" x14ac:dyDescent="0.25">
      <c r="A176" s="197"/>
      <c r="B176" s="197"/>
      <c r="C176" s="201"/>
      <c r="D176" s="197"/>
      <c r="E176" s="197"/>
      <c r="F176" s="197"/>
      <c r="G176" s="197"/>
    </row>
    <row r="177" spans="1:7" x14ac:dyDescent="0.25">
      <c r="A177" s="197"/>
      <c r="B177" s="197"/>
      <c r="C177" s="201"/>
      <c r="D177" s="197"/>
      <c r="E177" s="197"/>
      <c r="F177" s="197"/>
      <c r="G177" s="197"/>
    </row>
    <row r="178" spans="1:7" x14ac:dyDescent="0.25">
      <c r="A178" s="197"/>
      <c r="B178" s="197"/>
      <c r="C178" s="201"/>
      <c r="D178" s="197"/>
      <c r="E178" s="197"/>
      <c r="F178" s="197"/>
      <c r="G178" s="197"/>
    </row>
    <row r="179" spans="1:7" x14ac:dyDescent="0.25">
      <c r="A179" s="197"/>
      <c r="B179" s="197"/>
      <c r="C179" s="201"/>
      <c r="D179" s="197"/>
      <c r="E179" s="197"/>
      <c r="F179" s="197"/>
      <c r="G179" s="197"/>
    </row>
    <row r="180" spans="1:7" x14ac:dyDescent="0.25">
      <c r="A180" s="197"/>
      <c r="B180" s="197"/>
      <c r="C180" s="201"/>
      <c r="D180" s="197"/>
      <c r="E180" s="197"/>
      <c r="F180" s="197"/>
      <c r="G180" s="197"/>
    </row>
    <row r="181" spans="1:7" x14ac:dyDescent="0.25">
      <c r="A181" s="197"/>
      <c r="B181" s="197"/>
      <c r="C181" s="201"/>
      <c r="D181" s="197"/>
      <c r="E181" s="197"/>
      <c r="F181" s="197"/>
      <c r="G181" s="197"/>
    </row>
    <row r="182" spans="1:7" x14ac:dyDescent="0.25">
      <c r="A182" s="197"/>
      <c r="B182" s="197"/>
      <c r="C182" s="201"/>
      <c r="D182" s="197"/>
      <c r="E182" s="197"/>
      <c r="F182" s="197"/>
      <c r="G182" s="197"/>
    </row>
    <row r="183" spans="1:7" x14ac:dyDescent="0.25">
      <c r="A183" s="197"/>
      <c r="B183" s="197"/>
      <c r="C183" s="201"/>
      <c r="D183" s="197"/>
      <c r="E183" s="197"/>
      <c r="F183" s="197"/>
      <c r="G183" s="197"/>
    </row>
    <row r="184" spans="1:7" x14ac:dyDescent="0.25">
      <c r="A184" s="197"/>
      <c r="B184" s="197"/>
      <c r="C184" s="201"/>
      <c r="D184" s="197"/>
      <c r="E184" s="197"/>
      <c r="F184" s="197"/>
      <c r="G184" s="197"/>
    </row>
    <row r="185" spans="1:7" x14ac:dyDescent="0.25">
      <c r="A185" s="197"/>
      <c r="B185" s="197"/>
      <c r="C185" s="201"/>
      <c r="D185" s="197"/>
      <c r="E185" s="197"/>
      <c r="F185" s="197"/>
      <c r="G185" s="197"/>
    </row>
    <row r="186" spans="1:7" x14ac:dyDescent="0.25">
      <c r="A186" s="197"/>
      <c r="B186" s="197"/>
      <c r="C186" s="201"/>
      <c r="D186" s="197"/>
      <c r="E186" s="197"/>
      <c r="F186" s="197"/>
      <c r="G186" s="197"/>
    </row>
    <row r="187" spans="1:7" x14ac:dyDescent="0.25">
      <c r="A187" s="197"/>
      <c r="B187" s="197"/>
      <c r="C187" s="201"/>
      <c r="D187" s="197"/>
      <c r="E187" s="197"/>
      <c r="F187" s="197"/>
      <c r="G187" s="197"/>
    </row>
    <row r="188" spans="1:7" x14ac:dyDescent="0.25">
      <c r="A188" s="197"/>
      <c r="B188" s="197"/>
      <c r="C188" s="201"/>
      <c r="D188" s="197"/>
      <c r="E188" s="197"/>
      <c r="F188" s="197"/>
      <c r="G188" s="197"/>
    </row>
    <row r="189" spans="1:7" x14ac:dyDescent="0.25">
      <c r="A189" s="197"/>
      <c r="B189" s="197"/>
      <c r="C189" s="201"/>
      <c r="D189" s="197"/>
      <c r="E189" s="197"/>
      <c r="F189" s="197"/>
      <c r="G189" s="197"/>
    </row>
    <row r="190" spans="1:7" x14ac:dyDescent="0.25">
      <c r="A190" s="197"/>
      <c r="B190" s="197"/>
      <c r="C190" s="201"/>
      <c r="D190" s="197"/>
      <c r="E190" s="197"/>
      <c r="F190" s="197"/>
      <c r="G190" s="197"/>
    </row>
    <row r="191" spans="1:7" x14ac:dyDescent="0.25">
      <c r="A191" s="197"/>
      <c r="B191" s="197"/>
      <c r="C191" s="201"/>
      <c r="D191" s="197"/>
      <c r="E191" s="197"/>
      <c r="F191" s="197"/>
      <c r="G191" s="197"/>
    </row>
    <row r="192" spans="1:7" x14ac:dyDescent="0.25">
      <c r="A192" s="197"/>
      <c r="B192" s="197"/>
      <c r="C192" s="201"/>
      <c r="D192" s="197"/>
      <c r="E192" s="197"/>
      <c r="F192" s="197"/>
      <c r="G192" s="197"/>
    </row>
    <row r="193" spans="1:7" x14ac:dyDescent="0.25">
      <c r="A193" s="197"/>
      <c r="B193" s="197"/>
      <c r="C193" s="201"/>
      <c r="D193" s="197"/>
      <c r="E193" s="197"/>
      <c r="F193" s="197"/>
      <c r="G193" s="197"/>
    </row>
    <row r="194" spans="1:7" x14ac:dyDescent="0.25">
      <c r="A194" s="197"/>
      <c r="B194" s="197"/>
      <c r="C194" s="201"/>
      <c r="D194" s="197"/>
      <c r="E194" s="197"/>
      <c r="F194" s="197"/>
      <c r="G194" s="197"/>
    </row>
    <row r="195" spans="1:7" x14ac:dyDescent="0.25">
      <c r="A195" s="197"/>
      <c r="B195" s="197"/>
      <c r="C195" s="201"/>
      <c r="D195" s="197"/>
      <c r="E195" s="197"/>
      <c r="F195" s="197"/>
      <c r="G195" s="197"/>
    </row>
    <row r="196" spans="1:7" x14ac:dyDescent="0.25">
      <c r="A196" s="197"/>
      <c r="B196" s="197"/>
      <c r="C196" s="201"/>
      <c r="D196" s="197"/>
      <c r="E196" s="197"/>
      <c r="F196" s="197"/>
      <c r="G196" s="197"/>
    </row>
    <row r="197" spans="1:7" x14ac:dyDescent="0.25">
      <c r="A197" s="197"/>
      <c r="B197" s="197"/>
      <c r="C197" s="201"/>
      <c r="D197" s="197"/>
      <c r="E197" s="197"/>
      <c r="F197" s="197"/>
      <c r="G197" s="197"/>
    </row>
    <row r="198" spans="1:7" x14ac:dyDescent="0.25">
      <c r="A198" s="197"/>
      <c r="B198" s="197"/>
      <c r="C198" s="201"/>
      <c r="D198" s="197"/>
      <c r="E198" s="197"/>
      <c r="F198" s="197"/>
      <c r="G198" s="197"/>
    </row>
    <row r="199" spans="1:7" x14ac:dyDescent="0.25">
      <c r="A199" s="197"/>
      <c r="B199" s="197"/>
      <c r="C199" s="201"/>
      <c r="D199" s="197"/>
      <c r="E199" s="197"/>
      <c r="F199" s="197"/>
      <c r="G199" s="197"/>
    </row>
    <row r="200" spans="1:7" x14ac:dyDescent="0.25">
      <c r="A200" s="197"/>
      <c r="B200" s="197"/>
      <c r="C200" s="201"/>
      <c r="D200" s="197"/>
      <c r="E200" s="197"/>
      <c r="F200" s="197"/>
      <c r="G200" s="197"/>
    </row>
    <row r="201" spans="1:7" x14ac:dyDescent="0.25">
      <c r="A201" s="197"/>
      <c r="B201" s="197"/>
      <c r="C201" s="201"/>
      <c r="D201" s="197"/>
      <c r="E201" s="197"/>
      <c r="F201" s="197"/>
      <c r="G201" s="197"/>
    </row>
    <row r="202" spans="1:7" x14ac:dyDescent="0.25">
      <c r="A202" s="197"/>
      <c r="B202" s="197"/>
      <c r="C202" s="201"/>
      <c r="D202" s="197"/>
      <c r="E202" s="197"/>
      <c r="F202" s="197"/>
      <c r="G202" s="197"/>
    </row>
    <row r="203" spans="1:7" x14ac:dyDescent="0.25">
      <c r="A203" s="197"/>
      <c r="B203" s="197"/>
      <c r="C203" s="201"/>
      <c r="D203" s="197"/>
      <c r="E203" s="197"/>
      <c r="F203" s="197"/>
      <c r="G203" s="197"/>
    </row>
    <row r="204" spans="1:7" x14ac:dyDescent="0.25">
      <c r="A204" s="197"/>
      <c r="B204" s="197"/>
      <c r="C204" s="201"/>
      <c r="D204" s="197"/>
      <c r="E204" s="197"/>
      <c r="F204" s="197"/>
      <c r="G204" s="197"/>
    </row>
    <row r="205" spans="1:7" x14ac:dyDescent="0.25">
      <c r="A205" s="197"/>
      <c r="B205" s="197"/>
      <c r="C205" s="201"/>
      <c r="D205" s="197"/>
      <c r="E205" s="197"/>
      <c r="F205" s="197"/>
      <c r="G205" s="197"/>
    </row>
    <row r="206" spans="1:7" x14ac:dyDescent="0.25">
      <c r="A206" s="197"/>
      <c r="B206" s="197"/>
      <c r="C206" s="201"/>
      <c r="D206" s="197"/>
      <c r="E206" s="197"/>
      <c r="F206" s="197"/>
      <c r="G206" s="197"/>
    </row>
    <row r="207" spans="1:7" x14ac:dyDescent="0.25">
      <c r="A207" s="197"/>
      <c r="B207" s="197"/>
      <c r="C207" s="201"/>
      <c r="D207" s="197"/>
      <c r="E207" s="197"/>
      <c r="F207" s="197"/>
      <c r="G207" s="197"/>
    </row>
    <row r="208" spans="1:7" x14ac:dyDescent="0.25">
      <c r="A208" s="197"/>
      <c r="B208" s="197"/>
      <c r="C208" s="201"/>
      <c r="D208" s="197"/>
      <c r="E208" s="197"/>
      <c r="F208" s="197"/>
      <c r="G208" s="197"/>
    </row>
    <row r="209" spans="1:7" x14ac:dyDescent="0.25">
      <c r="A209" s="197"/>
      <c r="B209" s="197"/>
      <c r="C209" s="201"/>
      <c r="D209" s="197"/>
      <c r="E209" s="197"/>
      <c r="F209" s="197"/>
      <c r="G209" s="197"/>
    </row>
    <row r="210" spans="1:7" x14ac:dyDescent="0.25">
      <c r="A210" s="197"/>
      <c r="B210" s="197"/>
      <c r="C210" s="201"/>
      <c r="D210" s="197"/>
      <c r="E210" s="197"/>
      <c r="F210" s="197"/>
      <c r="G210" s="197"/>
    </row>
    <row r="211" spans="1:7" x14ac:dyDescent="0.25">
      <c r="A211" s="197"/>
      <c r="B211" s="197"/>
      <c r="C211" s="201"/>
      <c r="D211" s="197"/>
      <c r="E211" s="197"/>
      <c r="F211" s="197"/>
      <c r="G211" s="197"/>
    </row>
    <row r="212" spans="1:7" x14ac:dyDescent="0.25">
      <c r="A212" s="197"/>
      <c r="B212" s="197"/>
      <c r="C212" s="201"/>
      <c r="D212" s="197"/>
      <c r="E212" s="197"/>
      <c r="F212" s="197"/>
      <c r="G212" s="197"/>
    </row>
    <row r="213" spans="1:7" x14ac:dyDescent="0.25">
      <c r="A213" s="197"/>
      <c r="B213" s="197"/>
      <c r="C213" s="201"/>
      <c r="D213" s="197"/>
      <c r="E213" s="197"/>
      <c r="F213" s="197"/>
      <c r="G213" s="197"/>
    </row>
    <row r="214" spans="1:7" x14ac:dyDescent="0.25">
      <c r="A214" s="197"/>
      <c r="B214" s="197"/>
      <c r="C214" s="201"/>
      <c r="D214" s="197"/>
      <c r="E214" s="197"/>
      <c r="F214" s="197"/>
      <c r="G214" s="197"/>
    </row>
    <row r="215" spans="1:7" x14ac:dyDescent="0.25">
      <c r="A215" s="197"/>
      <c r="B215" s="197"/>
      <c r="C215" s="201"/>
      <c r="D215" s="197"/>
      <c r="E215" s="197"/>
      <c r="F215" s="197"/>
      <c r="G215" s="197"/>
    </row>
    <row r="216" spans="1:7" x14ac:dyDescent="0.25">
      <c r="A216" s="197"/>
      <c r="B216" s="197"/>
      <c r="C216" s="201"/>
      <c r="D216" s="197"/>
      <c r="E216" s="197"/>
      <c r="F216" s="197"/>
      <c r="G216" s="197"/>
    </row>
    <row r="217" spans="1:7" x14ac:dyDescent="0.25">
      <c r="A217" s="197"/>
      <c r="B217" s="197"/>
      <c r="C217" s="201"/>
      <c r="D217" s="197"/>
      <c r="E217" s="197"/>
      <c r="F217" s="197"/>
      <c r="G217" s="197"/>
    </row>
    <row r="218" spans="1:7" x14ac:dyDescent="0.25">
      <c r="A218" s="197"/>
      <c r="B218" s="197"/>
      <c r="C218" s="201"/>
      <c r="D218" s="197"/>
      <c r="E218" s="197"/>
      <c r="F218" s="197"/>
      <c r="G218" s="197"/>
    </row>
    <row r="219" spans="1:7" x14ac:dyDescent="0.25">
      <c r="A219" s="197"/>
      <c r="B219" s="197"/>
      <c r="C219" s="201"/>
      <c r="D219" s="197"/>
      <c r="E219" s="197"/>
      <c r="F219" s="197"/>
      <c r="G219" s="197"/>
    </row>
    <row r="220" spans="1:7" x14ac:dyDescent="0.25">
      <c r="A220" s="197"/>
      <c r="B220" s="197"/>
      <c r="C220" s="201"/>
      <c r="D220" s="197"/>
      <c r="E220" s="197"/>
      <c r="F220" s="197"/>
      <c r="G220" s="197"/>
    </row>
    <row r="221" spans="1:7" x14ac:dyDescent="0.25">
      <c r="A221" s="197"/>
      <c r="B221" s="197"/>
      <c r="C221" s="201"/>
      <c r="D221" s="197"/>
      <c r="E221" s="197"/>
      <c r="F221" s="197"/>
      <c r="G221" s="197"/>
    </row>
    <row r="222" spans="1:7" x14ac:dyDescent="0.25">
      <c r="A222" s="197"/>
      <c r="B222" s="197"/>
      <c r="C222" s="201"/>
      <c r="D222" s="197"/>
      <c r="E222" s="197"/>
      <c r="F222" s="197"/>
      <c r="G222" s="197"/>
    </row>
    <row r="223" spans="1:7" x14ac:dyDescent="0.25">
      <c r="A223" s="197"/>
      <c r="B223" s="197"/>
      <c r="C223" s="201"/>
      <c r="D223" s="197"/>
      <c r="E223" s="197"/>
      <c r="F223" s="197"/>
      <c r="G223" s="197"/>
    </row>
    <row r="224" spans="1:7" x14ac:dyDescent="0.25">
      <c r="A224" s="197"/>
      <c r="B224" s="197"/>
      <c r="C224" s="201"/>
      <c r="D224" s="197"/>
      <c r="E224" s="197"/>
      <c r="F224" s="197"/>
      <c r="G224" s="197"/>
    </row>
    <row r="225" spans="1:7" x14ac:dyDescent="0.25">
      <c r="A225" s="197"/>
      <c r="B225" s="197"/>
      <c r="C225" s="201"/>
      <c r="D225" s="197"/>
      <c r="E225" s="197"/>
      <c r="F225" s="197"/>
      <c r="G225" s="197"/>
    </row>
    <row r="226" spans="1:7" x14ac:dyDescent="0.25">
      <c r="A226" s="197"/>
      <c r="B226" s="197"/>
      <c r="C226" s="201"/>
      <c r="D226" s="197"/>
      <c r="E226" s="197"/>
      <c r="F226" s="197"/>
      <c r="G226" s="197"/>
    </row>
    <row r="227" spans="1:7" x14ac:dyDescent="0.25">
      <c r="A227" s="197"/>
      <c r="B227" s="197"/>
      <c r="C227" s="201"/>
      <c r="D227" s="197"/>
      <c r="E227" s="197"/>
      <c r="F227" s="197"/>
      <c r="G227" s="197"/>
    </row>
    <row r="228" spans="1:7" x14ac:dyDescent="0.25">
      <c r="A228" s="197"/>
      <c r="B228" s="197"/>
      <c r="C228" s="201"/>
      <c r="D228" s="197"/>
      <c r="E228" s="197"/>
      <c r="F228" s="197"/>
      <c r="G228" s="197"/>
    </row>
    <row r="229" spans="1:7" x14ac:dyDescent="0.25">
      <c r="A229" s="197"/>
      <c r="B229" s="197"/>
      <c r="C229" s="201"/>
      <c r="D229" s="197"/>
      <c r="E229" s="197"/>
      <c r="F229" s="197"/>
      <c r="G229" s="197"/>
    </row>
    <row r="230" spans="1:7" x14ac:dyDescent="0.25">
      <c r="A230" s="197"/>
      <c r="B230" s="197"/>
      <c r="C230" s="201"/>
      <c r="D230" s="197"/>
      <c r="E230" s="197"/>
      <c r="F230" s="197"/>
      <c r="G230" s="197"/>
    </row>
    <row r="231" spans="1:7" x14ac:dyDescent="0.25">
      <c r="A231" s="197"/>
      <c r="B231" s="197"/>
      <c r="C231" s="201"/>
      <c r="D231" s="197"/>
      <c r="E231" s="197"/>
      <c r="F231" s="197"/>
      <c r="G231" s="197"/>
    </row>
    <row r="232" spans="1:7" x14ac:dyDescent="0.25">
      <c r="A232" s="197"/>
      <c r="B232" s="197"/>
      <c r="C232" s="201"/>
      <c r="D232" s="197"/>
      <c r="E232" s="197"/>
      <c r="F232" s="197"/>
      <c r="G232" s="197"/>
    </row>
    <row r="233" spans="1:7" x14ac:dyDescent="0.25">
      <c r="A233" s="197"/>
      <c r="B233" s="197"/>
      <c r="C233" s="201"/>
      <c r="D233" s="197"/>
      <c r="E233" s="197"/>
      <c r="F233" s="197"/>
      <c r="G233" s="197"/>
    </row>
    <row r="234" spans="1:7" x14ac:dyDescent="0.25">
      <c r="A234" s="197"/>
      <c r="B234" s="197"/>
      <c r="C234" s="201"/>
      <c r="D234" s="197"/>
      <c r="E234" s="197"/>
      <c r="F234" s="197"/>
      <c r="G234" s="197"/>
    </row>
    <row r="235" spans="1:7" x14ac:dyDescent="0.25">
      <c r="A235" s="197"/>
      <c r="B235" s="197"/>
      <c r="C235" s="201"/>
      <c r="D235" s="197"/>
      <c r="E235" s="197"/>
      <c r="F235" s="197"/>
      <c r="G235" s="197"/>
    </row>
    <row r="236" spans="1:7" x14ac:dyDescent="0.25">
      <c r="A236" s="197"/>
      <c r="B236" s="197"/>
      <c r="C236" s="201"/>
      <c r="D236" s="197"/>
      <c r="E236" s="197"/>
      <c r="F236" s="197"/>
      <c r="G236" s="197"/>
    </row>
    <row r="237" spans="1:7" x14ac:dyDescent="0.25">
      <c r="A237" s="197"/>
      <c r="B237" s="197"/>
      <c r="C237" s="201"/>
      <c r="D237" s="197"/>
      <c r="E237" s="197"/>
      <c r="F237" s="197"/>
      <c r="G237" s="197"/>
    </row>
    <row r="238" spans="1:7" x14ac:dyDescent="0.25">
      <c r="A238" s="197"/>
      <c r="B238" s="197"/>
      <c r="C238" s="201"/>
      <c r="D238" s="197"/>
      <c r="E238" s="197"/>
      <c r="F238" s="197"/>
      <c r="G238" s="197"/>
    </row>
    <row r="239" spans="1:7" x14ac:dyDescent="0.25">
      <c r="A239" s="197"/>
      <c r="B239" s="197"/>
      <c r="C239" s="201"/>
      <c r="D239" s="197"/>
      <c r="E239" s="197"/>
      <c r="F239" s="197"/>
      <c r="G239" s="197"/>
    </row>
    <row r="240" spans="1:7" x14ac:dyDescent="0.25">
      <c r="A240" s="197"/>
      <c r="B240" s="197"/>
      <c r="C240" s="201"/>
      <c r="D240" s="197"/>
      <c r="E240" s="197"/>
      <c r="F240" s="197"/>
      <c r="G240" s="197"/>
    </row>
    <row r="241" spans="1:7" x14ac:dyDescent="0.25">
      <c r="A241" s="197"/>
      <c r="B241" s="197"/>
      <c r="C241" s="201"/>
      <c r="D241" s="197"/>
      <c r="E241" s="197"/>
      <c r="F241" s="197"/>
      <c r="G241" s="197"/>
    </row>
    <row r="242" spans="1:7" x14ac:dyDescent="0.25">
      <c r="A242" s="197"/>
      <c r="B242" s="197"/>
      <c r="C242" s="201"/>
      <c r="D242" s="197"/>
      <c r="E242" s="197"/>
      <c r="F242" s="197"/>
      <c r="G242" s="197"/>
    </row>
    <row r="243" spans="1:7" x14ac:dyDescent="0.25">
      <c r="A243" s="197"/>
      <c r="B243" s="197"/>
      <c r="C243" s="201"/>
      <c r="D243" s="197"/>
      <c r="E243" s="197"/>
      <c r="F243" s="197"/>
      <c r="G243" s="197"/>
    </row>
    <row r="244" spans="1:7" x14ac:dyDescent="0.25">
      <c r="A244" s="197"/>
      <c r="B244" s="197"/>
      <c r="C244" s="201"/>
      <c r="D244" s="197"/>
      <c r="E244" s="197"/>
      <c r="F244" s="197"/>
      <c r="G244" s="197"/>
    </row>
    <row r="245" spans="1:7" x14ac:dyDescent="0.25">
      <c r="A245" s="197"/>
      <c r="B245" s="197"/>
      <c r="C245" s="201"/>
      <c r="D245" s="197"/>
      <c r="E245" s="197"/>
      <c r="F245" s="197"/>
      <c r="G245" s="197"/>
    </row>
    <row r="246" spans="1:7" x14ac:dyDescent="0.25">
      <c r="A246" s="197"/>
      <c r="B246" s="197"/>
      <c r="C246" s="201"/>
      <c r="D246" s="197"/>
      <c r="E246" s="197"/>
      <c r="F246" s="197"/>
      <c r="G246" s="197"/>
    </row>
    <row r="247" spans="1:7" x14ac:dyDescent="0.25">
      <c r="A247" s="197"/>
      <c r="B247" s="197"/>
      <c r="C247" s="201"/>
      <c r="D247" s="197"/>
      <c r="E247" s="197"/>
      <c r="F247" s="197"/>
      <c r="G247" s="197"/>
    </row>
    <row r="248" spans="1:7" x14ac:dyDescent="0.25">
      <c r="A248" s="197"/>
      <c r="B248" s="197"/>
      <c r="C248" s="201"/>
      <c r="D248" s="197"/>
      <c r="E248" s="197"/>
      <c r="F248" s="197"/>
      <c r="G248" s="197"/>
    </row>
    <row r="249" spans="1:7" x14ac:dyDescent="0.25">
      <c r="A249" s="197"/>
      <c r="B249" s="197"/>
      <c r="C249" s="201"/>
      <c r="D249" s="197"/>
      <c r="E249" s="197"/>
      <c r="F249" s="197"/>
      <c r="G249" s="197"/>
    </row>
    <row r="250" spans="1:7" x14ac:dyDescent="0.25">
      <c r="A250" s="197"/>
      <c r="B250" s="197"/>
      <c r="C250" s="201"/>
      <c r="D250" s="197"/>
      <c r="E250" s="197"/>
      <c r="F250" s="197"/>
      <c r="G250" s="197"/>
    </row>
    <row r="251" spans="1:7" x14ac:dyDescent="0.25">
      <c r="A251" s="197"/>
      <c r="B251" s="197"/>
      <c r="C251" s="201"/>
      <c r="D251" s="197"/>
      <c r="E251" s="197"/>
      <c r="F251" s="197"/>
      <c r="G251" s="197"/>
    </row>
    <row r="252" spans="1:7" x14ac:dyDescent="0.25">
      <c r="A252" s="197"/>
      <c r="B252" s="197"/>
      <c r="C252" s="201"/>
      <c r="D252" s="197"/>
      <c r="E252" s="197"/>
      <c r="F252" s="197"/>
      <c r="G252" s="197"/>
    </row>
    <row r="253" spans="1:7" x14ac:dyDescent="0.25">
      <c r="A253" s="197"/>
      <c r="B253" s="197"/>
      <c r="C253" s="201"/>
      <c r="D253" s="197"/>
      <c r="E253" s="197"/>
      <c r="F253" s="197"/>
      <c r="G253" s="197"/>
    </row>
    <row r="254" spans="1:7" x14ac:dyDescent="0.25">
      <c r="A254" s="197"/>
      <c r="B254" s="197"/>
      <c r="C254" s="201"/>
      <c r="D254" s="197"/>
      <c r="E254" s="197"/>
      <c r="F254" s="197"/>
      <c r="G254" s="197"/>
    </row>
    <row r="255" spans="1:7" x14ac:dyDescent="0.25">
      <c r="A255" s="197"/>
      <c r="B255" s="197"/>
      <c r="C255" s="201"/>
      <c r="D255" s="197"/>
      <c r="E255" s="197"/>
      <c r="F255" s="197"/>
      <c r="G255" s="197"/>
    </row>
    <row r="256" spans="1:7" x14ac:dyDescent="0.25">
      <c r="A256" s="197"/>
      <c r="B256" s="197"/>
      <c r="C256" s="201"/>
      <c r="D256" s="197"/>
      <c r="E256" s="197"/>
      <c r="F256" s="197"/>
      <c r="G256" s="197"/>
    </row>
    <row r="257" spans="1:7" x14ac:dyDescent="0.25">
      <c r="A257" s="197"/>
      <c r="B257" s="197"/>
      <c r="C257" s="201"/>
      <c r="D257" s="197"/>
      <c r="E257" s="197"/>
      <c r="F257" s="197"/>
      <c r="G257" s="197"/>
    </row>
    <row r="258" spans="1:7" x14ac:dyDescent="0.25">
      <c r="A258" s="197"/>
      <c r="B258" s="197"/>
      <c r="C258" s="201"/>
      <c r="D258" s="197"/>
      <c r="E258" s="197"/>
      <c r="F258" s="197"/>
      <c r="G258" s="197"/>
    </row>
    <row r="259" spans="1:7" x14ac:dyDescent="0.25">
      <c r="A259" s="197"/>
      <c r="B259" s="197"/>
      <c r="C259" s="201"/>
      <c r="D259" s="197"/>
      <c r="E259" s="197"/>
      <c r="F259" s="197"/>
      <c r="G259" s="197"/>
    </row>
    <row r="260" spans="1:7" x14ac:dyDescent="0.25">
      <c r="A260" s="197"/>
      <c r="B260" s="197"/>
      <c r="C260" s="201"/>
      <c r="D260" s="197"/>
      <c r="E260" s="197"/>
      <c r="F260" s="197"/>
      <c r="G260" s="197"/>
    </row>
    <row r="261" spans="1:7" x14ac:dyDescent="0.25">
      <c r="A261" s="197"/>
      <c r="B261" s="197"/>
      <c r="C261" s="201"/>
      <c r="D261" s="197"/>
      <c r="E261" s="197"/>
      <c r="F261" s="197"/>
      <c r="G261" s="197"/>
    </row>
    <row r="262" spans="1:7" x14ac:dyDescent="0.25">
      <c r="A262" s="197"/>
      <c r="B262" s="197"/>
      <c r="C262" s="201"/>
      <c r="D262" s="197"/>
      <c r="E262" s="197"/>
      <c r="F262" s="197"/>
      <c r="G262" s="197"/>
    </row>
    <row r="263" spans="1:7" x14ac:dyDescent="0.25">
      <c r="A263" s="197"/>
      <c r="B263" s="197"/>
      <c r="C263" s="201"/>
      <c r="D263" s="197"/>
      <c r="E263" s="197"/>
      <c r="F263" s="197"/>
      <c r="G263" s="197"/>
    </row>
    <row r="264" spans="1:7" x14ac:dyDescent="0.25">
      <c r="A264" s="197"/>
      <c r="B264" s="197"/>
      <c r="C264" s="201"/>
      <c r="D264" s="197"/>
      <c r="E264" s="197"/>
      <c r="F264" s="197"/>
      <c r="G264" s="197"/>
    </row>
    <row r="265" spans="1:7" x14ac:dyDescent="0.25">
      <c r="A265" s="197"/>
      <c r="B265" s="197"/>
      <c r="C265" s="201"/>
      <c r="D265" s="197"/>
      <c r="E265" s="197"/>
      <c r="F265" s="197"/>
      <c r="G265" s="197"/>
    </row>
    <row r="266" spans="1:7" x14ac:dyDescent="0.25">
      <c r="A266" s="197"/>
      <c r="B266" s="197"/>
      <c r="C266" s="201"/>
      <c r="D266" s="197"/>
      <c r="E266" s="197"/>
      <c r="F266" s="197"/>
      <c r="G266" s="197"/>
    </row>
    <row r="267" spans="1:7" x14ac:dyDescent="0.25">
      <c r="A267" s="197"/>
      <c r="B267" s="197"/>
      <c r="C267" s="201"/>
      <c r="D267" s="197"/>
      <c r="E267" s="197"/>
      <c r="F267" s="197"/>
      <c r="G267" s="197"/>
    </row>
    <row r="268" spans="1:7" x14ac:dyDescent="0.25">
      <c r="A268" s="197"/>
      <c r="B268" s="197"/>
      <c r="C268" s="201"/>
      <c r="D268" s="197"/>
      <c r="E268" s="197"/>
      <c r="F268" s="197"/>
      <c r="G268" s="197"/>
    </row>
    <row r="269" spans="1:7" x14ac:dyDescent="0.25">
      <c r="A269" s="197"/>
      <c r="B269" s="197"/>
      <c r="C269" s="201"/>
      <c r="D269" s="197"/>
      <c r="E269" s="197"/>
      <c r="F269" s="197"/>
      <c r="G269" s="197"/>
    </row>
    <row r="270" spans="1:7" x14ac:dyDescent="0.25">
      <c r="A270" s="197"/>
      <c r="B270" s="197"/>
      <c r="C270" s="201"/>
      <c r="D270" s="197"/>
      <c r="E270" s="197"/>
      <c r="F270" s="197"/>
      <c r="G270" s="197"/>
    </row>
    <row r="271" spans="1:7" x14ac:dyDescent="0.25">
      <c r="A271" s="197"/>
      <c r="B271" s="197"/>
      <c r="C271" s="201"/>
      <c r="D271" s="197"/>
      <c r="E271" s="197"/>
      <c r="F271" s="197"/>
      <c r="G271" s="197"/>
    </row>
    <row r="272" spans="1:7" x14ac:dyDescent="0.25">
      <c r="A272" s="197"/>
      <c r="B272" s="197"/>
      <c r="C272" s="201"/>
      <c r="D272" s="197"/>
      <c r="E272" s="197"/>
      <c r="F272" s="197"/>
      <c r="G272" s="197"/>
    </row>
    <row r="273" spans="1:7" x14ac:dyDescent="0.25">
      <c r="A273" s="197"/>
      <c r="B273" s="197"/>
      <c r="C273" s="201"/>
      <c r="D273" s="197"/>
      <c r="E273" s="197"/>
      <c r="F273" s="197"/>
      <c r="G273" s="197"/>
    </row>
    <row r="274" spans="1:7" x14ac:dyDescent="0.25">
      <c r="A274" s="197"/>
      <c r="B274" s="197"/>
      <c r="C274" s="201"/>
      <c r="D274" s="197"/>
      <c r="E274" s="197"/>
      <c r="F274" s="197"/>
      <c r="G274" s="197"/>
    </row>
    <row r="275" spans="1:7" x14ac:dyDescent="0.25">
      <c r="A275" s="197"/>
      <c r="B275" s="197"/>
      <c r="C275" s="201"/>
      <c r="D275" s="197"/>
      <c r="E275" s="197"/>
      <c r="F275" s="197"/>
      <c r="G275" s="197"/>
    </row>
    <row r="276" spans="1:7" x14ac:dyDescent="0.25">
      <c r="A276" s="197"/>
      <c r="B276" s="197"/>
      <c r="C276" s="201"/>
      <c r="D276" s="197"/>
      <c r="E276" s="197"/>
      <c r="F276" s="197"/>
      <c r="G276" s="197"/>
    </row>
  </sheetData>
  <sheetProtection password="C921" sheet="1" objects="1" scenarios="1"/>
  <mergeCells count="29">
    <mergeCell ref="A1:J1"/>
    <mergeCell ref="A5:A6"/>
    <mergeCell ref="B5:B6"/>
    <mergeCell ref="C5:C6"/>
    <mergeCell ref="D5:D6"/>
    <mergeCell ref="V18:V19"/>
    <mergeCell ref="S5:U5"/>
    <mergeCell ref="V5:V6"/>
    <mergeCell ref="W25:X25"/>
    <mergeCell ref="E5:F5"/>
    <mergeCell ref="G5:H5"/>
    <mergeCell ref="I5:J5"/>
    <mergeCell ref="K5:L5"/>
    <mergeCell ref="M5:N5"/>
    <mergeCell ref="O5:P5"/>
    <mergeCell ref="S9:S10"/>
    <mergeCell ref="V9:V10"/>
    <mergeCell ref="B25:B26"/>
    <mergeCell ref="C25:C26"/>
    <mergeCell ref="Q5:R5"/>
    <mergeCell ref="D25:D26"/>
    <mergeCell ref="S25:S26"/>
    <mergeCell ref="B18:B19"/>
    <mergeCell ref="C18:C19"/>
    <mergeCell ref="D18:D19"/>
    <mergeCell ref="S18:S19"/>
    <mergeCell ref="B9:B10"/>
    <mergeCell ref="C9:C10"/>
    <mergeCell ref="D9:D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Вечерняя школа</vt:lpstr>
      <vt:lpstr>'Вечерняя школа'!Заголовки_для_печати</vt:lpstr>
      <vt:lpstr>Лист2!Заголовки_для_печати</vt:lpstr>
      <vt:lpstr>'Вечерняя школа'!Область_печати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</dc:creator>
  <cp:lastModifiedBy>Starceva</cp:lastModifiedBy>
  <cp:revision/>
  <cp:lastPrinted>2015-10-19T13:51:53Z</cp:lastPrinted>
  <dcterms:created xsi:type="dcterms:W3CDTF">2015-06-08T11:33:54Z</dcterms:created>
  <dcterms:modified xsi:type="dcterms:W3CDTF">2019-03-05T06:26:30Z</dcterms:modified>
</cp:coreProperties>
</file>