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720" windowHeight="13620"/>
  </bookViews>
  <sheets>
    <sheet name="Документ" sheetId="2" r:id="rId1"/>
    <sheet name="Лист1" sheetId="3" r:id="rId2"/>
  </sheets>
  <definedNames>
    <definedName name="_xlnm._FilterDatabase" localSheetId="0" hidden="1">Документ!$A$5:$H$132</definedName>
    <definedName name="_xlnm.Print_Titles" localSheetId="0">Документ!$4:$5</definedName>
    <definedName name="_xlnm.Print_Area" localSheetId="0">Документ!$A$1:$G$133</definedName>
  </definedNames>
  <calcPr calcId="145621"/>
</workbook>
</file>

<file path=xl/calcChain.xml><?xml version="1.0" encoding="utf-8"?>
<calcChain xmlns="http://schemas.openxmlformats.org/spreadsheetml/2006/main">
  <c r="F81" i="2" l="1"/>
  <c r="G81" i="2" s="1"/>
  <c r="G129" i="2"/>
  <c r="G128" i="2"/>
  <c r="G126" i="2"/>
  <c r="G125" i="2"/>
  <c r="G124" i="2"/>
  <c r="G123" i="2"/>
  <c r="G122" i="2"/>
  <c r="G121" i="2"/>
  <c r="G120" i="2"/>
  <c r="G119" i="2"/>
  <c r="G118" i="2"/>
  <c r="G117" i="2"/>
  <c r="G116" i="2"/>
  <c r="G109" i="2"/>
  <c r="G106" i="2"/>
  <c r="G103" i="2"/>
  <c r="G100" i="2"/>
  <c r="G96" i="2"/>
  <c r="G95" i="2"/>
  <c r="G82" i="2"/>
  <c r="G79" i="2"/>
  <c r="G77" i="2"/>
  <c r="G74" i="2"/>
  <c r="G72" i="2"/>
  <c r="G66" i="2"/>
  <c r="G65" i="2"/>
  <c r="G62" i="2"/>
  <c r="G60" i="2"/>
  <c r="G56" i="2"/>
  <c r="G55" i="2"/>
  <c r="G54" i="2"/>
  <c r="G53" i="2"/>
  <c r="G50" i="2"/>
  <c r="G46" i="2"/>
  <c r="G40" i="2"/>
  <c r="G39" i="2"/>
  <c r="G38" i="2"/>
  <c r="G35" i="2"/>
  <c r="G32" i="2"/>
  <c r="G30" i="2"/>
  <c r="G27" i="2"/>
  <c r="G26" i="2"/>
  <c r="G25" i="2"/>
  <c r="G22" i="2"/>
  <c r="G21" i="2"/>
  <c r="G20" i="2"/>
  <c r="G19" i="2"/>
  <c r="G16" i="2"/>
  <c r="G15" i="2"/>
  <c r="G14" i="2"/>
  <c r="G13" i="2"/>
  <c r="G12" i="2"/>
  <c r="G11" i="2"/>
  <c r="G10" i="2"/>
  <c r="G9" i="2"/>
  <c r="E129" i="2"/>
  <c r="E128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09" i="2"/>
  <c r="E106" i="2"/>
  <c r="E103" i="2"/>
  <c r="E100" i="2"/>
  <c r="E96" i="2"/>
  <c r="E95" i="2"/>
  <c r="E82" i="2"/>
  <c r="E81" i="2"/>
  <c r="E79" i="2"/>
  <c r="E77" i="2"/>
  <c r="E76" i="2"/>
  <c r="E74" i="2"/>
  <c r="E72" i="2"/>
  <c r="E71" i="2"/>
  <c r="E66" i="2"/>
  <c r="E65" i="2"/>
  <c r="E62" i="2"/>
  <c r="E60" i="2"/>
  <c r="E56" i="2"/>
  <c r="E55" i="2"/>
  <c r="E54" i="2"/>
  <c r="E53" i="2"/>
  <c r="E52" i="2"/>
  <c r="E50" i="2"/>
  <c r="E49" i="2"/>
  <c r="E46" i="2"/>
  <c r="E40" i="2"/>
  <c r="E39" i="2"/>
  <c r="E38" i="2"/>
  <c r="E37" i="2"/>
  <c r="E35" i="2"/>
  <c r="E34" i="2"/>
  <c r="E32" i="2"/>
  <c r="E30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 s="1"/>
  <c r="D8" i="2"/>
  <c r="F8" i="2"/>
  <c r="C8" i="2"/>
  <c r="D115" i="2"/>
  <c r="D114" i="2" s="1"/>
  <c r="F115" i="2"/>
  <c r="F114" i="2" s="1"/>
  <c r="G114" i="2" s="1"/>
  <c r="C115" i="2"/>
  <c r="C114" i="2" s="1"/>
  <c r="C81" i="2"/>
  <c r="G115" i="2" l="1"/>
  <c r="G8" i="2"/>
  <c r="H114" i="2"/>
  <c r="H117" i="2"/>
  <c r="D81" i="2" l="1"/>
  <c r="D76" i="2"/>
  <c r="F76" i="2"/>
  <c r="G76" i="2" s="1"/>
  <c r="D71" i="2"/>
  <c r="F71" i="2"/>
  <c r="G71" i="2" s="1"/>
  <c r="D52" i="2"/>
  <c r="D49" i="2" s="1"/>
  <c r="F52" i="2"/>
  <c r="D37" i="2"/>
  <c r="D34" i="2" s="1"/>
  <c r="F37" i="2"/>
  <c r="D24" i="2"/>
  <c r="D23" i="2" s="1"/>
  <c r="F24" i="2"/>
  <c r="D18" i="2"/>
  <c r="D17" i="2" s="1"/>
  <c r="F18" i="2"/>
  <c r="C76" i="2"/>
  <c r="C24" i="2"/>
  <c r="C23" i="2" s="1"/>
  <c r="C71" i="2"/>
  <c r="C52" i="2"/>
  <c r="C49" i="2" s="1"/>
  <c r="C37" i="2"/>
  <c r="C34" i="2" s="1"/>
  <c r="C18" i="2"/>
  <c r="C17" i="2" s="1"/>
  <c r="D7" i="2"/>
  <c r="F7" i="2"/>
  <c r="C7" i="2"/>
  <c r="F49" i="2" l="1"/>
  <c r="G49" i="2" s="1"/>
  <c r="G52" i="2"/>
  <c r="F34" i="2"/>
  <c r="G34" i="2" s="1"/>
  <c r="G37" i="2"/>
  <c r="F23" i="2"/>
  <c r="G23" i="2" s="1"/>
  <c r="G24" i="2"/>
  <c r="F17" i="2"/>
  <c r="G17" i="2" s="1"/>
  <c r="G18" i="2"/>
  <c r="C6" i="2"/>
  <c r="C132" i="2" s="1"/>
  <c r="D6" i="2"/>
  <c r="F6" i="2" l="1"/>
  <c r="F132" i="2" s="1"/>
  <c r="G132" i="2" s="1"/>
  <c r="D132" i="2" l="1"/>
  <c r="G28" i="2"/>
  <c r="G29" i="2"/>
  <c r="G31" i="2"/>
  <c r="G33" i="2"/>
  <c r="G36" i="2"/>
  <c r="G41" i="2"/>
  <c r="G42" i="2"/>
  <c r="G43" i="2"/>
  <c r="G44" i="2"/>
  <c r="G45" i="2"/>
  <c r="G47" i="2"/>
  <c r="G48" i="2"/>
  <c r="G51" i="2"/>
  <c r="G57" i="2"/>
  <c r="G58" i="2"/>
  <c r="G59" i="2"/>
  <c r="G61" i="2"/>
  <c r="G63" i="2"/>
  <c r="G64" i="2"/>
  <c r="G67" i="2"/>
  <c r="G68" i="2"/>
  <c r="G69" i="2"/>
  <c r="G70" i="2"/>
  <c r="G73" i="2"/>
  <c r="G75" i="2"/>
  <c r="G78" i="2"/>
  <c r="G80" i="2"/>
  <c r="G83" i="2"/>
  <c r="G84" i="2"/>
  <c r="G85" i="2"/>
  <c r="G86" i="2"/>
  <c r="G87" i="2"/>
  <c r="G88" i="2"/>
  <c r="G89" i="2"/>
  <c r="G90" i="2"/>
  <c r="G91" i="2"/>
  <c r="G92" i="2"/>
  <c r="G93" i="2"/>
  <c r="G94" i="2"/>
  <c r="G97" i="2"/>
  <c r="G98" i="2"/>
  <c r="G99" i="2"/>
  <c r="G101" i="2"/>
  <c r="G102" i="2"/>
  <c r="G104" i="2"/>
  <c r="G105" i="2"/>
  <c r="G107" i="2"/>
  <c r="G108" i="2"/>
  <c r="G110" i="2"/>
  <c r="G111" i="2"/>
  <c r="G112" i="2"/>
  <c r="G113" i="2"/>
  <c r="G127" i="2"/>
  <c r="G130" i="2"/>
  <c r="G131" i="2"/>
  <c r="E28" i="2"/>
  <c r="E29" i="2"/>
  <c r="E31" i="2"/>
  <c r="E33" i="2"/>
  <c r="E36" i="2"/>
  <c r="E41" i="2"/>
  <c r="E42" i="2"/>
  <c r="E43" i="2"/>
  <c r="E44" i="2"/>
  <c r="E45" i="2"/>
  <c r="E47" i="2"/>
  <c r="E48" i="2"/>
  <c r="E51" i="2"/>
  <c r="E57" i="2"/>
  <c r="E58" i="2"/>
  <c r="E59" i="2"/>
  <c r="E61" i="2"/>
  <c r="E63" i="2"/>
  <c r="E64" i="2"/>
  <c r="E67" i="2"/>
  <c r="E68" i="2"/>
  <c r="E69" i="2"/>
  <c r="E70" i="2"/>
  <c r="E73" i="2"/>
  <c r="E75" i="2"/>
  <c r="E78" i="2"/>
  <c r="E80" i="2"/>
  <c r="E83" i="2"/>
  <c r="E84" i="2"/>
  <c r="E85" i="2"/>
  <c r="E86" i="2"/>
  <c r="E87" i="2"/>
  <c r="E88" i="2"/>
  <c r="E89" i="2"/>
  <c r="E90" i="2"/>
  <c r="E91" i="2"/>
  <c r="E92" i="2"/>
  <c r="E93" i="2"/>
  <c r="E94" i="2"/>
  <c r="E97" i="2"/>
  <c r="E98" i="2"/>
  <c r="E99" i="2"/>
  <c r="E101" i="2"/>
  <c r="E102" i="2"/>
  <c r="E104" i="2"/>
  <c r="E105" i="2"/>
  <c r="E107" i="2"/>
  <c r="E108" i="2"/>
  <c r="E110" i="2"/>
  <c r="E111" i="2"/>
  <c r="E112" i="2"/>
  <c r="E113" i="2"/>
  <c r="E127" i="2"/>
  <c r="E130" i="2"/>
  <c r="E131" i="2"/>
  <c r="G7" i="2" l="1"/>
  <c r="E6" i="2" l="1"/>
  <c r="G6" i="2"/>
  <c r="E132" i="2" l="1"/>
</calcChain>
</file>

<file path=xl/sharedStrings.xml><?xml version="1.0" encoding="utf-8"?>
<sst xmlns="http://schemas.openxmlformats.org/spreadsheetml/2006/main" count="269" uniqueCount="265">
  <si>
    <t>1</t>
  </si>
  <si>
    <t>2</t>
  </si>
  <si>
    <t>3</t>
  </si>
  <si>
    <t>4</t>
  </si>
  <si>
    <t>5</t>
  </si>
  <si>
    <t>6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</si>
  <si>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</si>
  <si>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</si>
  <si>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</si>
  <si>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</si>
  <si>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</si>
  <si>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</si>
  <si>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00010102010010000110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</si>
  <si>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</si>
  <si>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</si>
  <si>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</si>
  <si>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</si>
  <si>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</si>
  <si>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</si>
  <si>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</si>
  <si>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</si>
  <si>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</si>
  <si>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</si>
  <si>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</si>
  <si>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</si>
  <si>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</si>
  <si>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</si>
  <si>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</si>
  <si>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</si>
  <si>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</si>
  <si>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</si>
  <si>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</si>
  <si>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</si>
  <si>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</si>
  <si>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</si>
  <si>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>НАЛОГИ НА СОВОКУПНЫЙ ДОХОД</t>
  </si>
  <si>
    <t>00010501000000000110</t>
  </si>
  <si>
    <t>Налог, взимаемый в связи с применением упрощенной системы налогообложения</t>
  </si>
  <si>
    <t>00010501010010000110</t>
  </si>
  <si>
    <t>Налог, взимаемый с налогоплательщиков, выбравших в качестве объекта налогообложения доходы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</si>
  <si>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</si>
  <si>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</si>
  <si>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00010502000020000110</t>
  </si>
  <si>
    <t>Единый налог на вмененный доход для отдельных видов деятельности</t>
  </si>
  <si>
    <t>00010502010020000110</t>
  </si>
  <si>
    <t>00010502020020000110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</si>
  <si>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</si>
  <si>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00010503000010000110</t>
  </si>
  <si>
    <t>Единый сельскохозяйственный налог</t>
  </si>
  <si>
    <t>00010503010010000110</t>
  </si>
  <si>
    <t>00010504000020000110</t>
  </si>
  <si>
    <t>Налог, взимаемый в связи с применением патентной системы налогообложения</t>
  </si>
  <si>
    <t>00010504010020000110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</si>
  <si>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</si>
  <si>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00010600000000000000</t>
  </si>
  <si>
    <t>НАЛОГИ НА ИМУЩЕСТВО</t>
  </si>
  <si>
    <t>00010601000000000110</t>
  </si>
  <si>
    <t>Налог на имущество физических лиц</t>
  </si>
  <si>
    <t>00010601020040000110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</si>
  <si>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</si>
  <si>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00010606000000000110</t>
  </si>
  <si>
    <t>Земельный налог</t>
  </si>
  <si>
    <t>00010606030000000110</t>
  </si>
  <si>
    <t>Земельный налог с организаций</t>
  </si>
  <si>
    <t>00010606040000000110</t>
  </si>
  <si>
    <t>Земельный налог с физических лиц</t>
  </si>
  <si>
    <t>00010800000000000000</t>
  </si>
  <si>
    <t>ГОСУДАРСТВЕННАЯ ПОШЛИНА</t>
  </si>
  <si>
    <t>00010803000010000110</t>
  </si>
  <si>
    <t>Государственная пошлина по делам, рассматриваемым в судах общей юрисдикции, мировыми судьями</t>
  </si>
  <si>
    <t>00010803010010000110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</si>
  <si>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</si>
  <si>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</si>
  <si>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</si>
  <si>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00010807150010000110</t>
  </si>
  <si>
    <t>Государственная пошлина за выдачу разрешения на установку рекламной конструкции</t>
  </si>
  <si>
    <t>00010807170010000110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</si>
  <si>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</si>
  <si>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00010900000000000000</t>
  </si>
  <si>
    <t>ЗАДОЛЖЕННОСТЬ И ПЕРЕРАСЧЕТЫ ПО ОТМЕНЕННЫМ НАЛОГАМ, СБОРАМ И ИНЫМ ОБЯЗАТЕЛЬНЫМ ПЛАТЕЖАМ</t>
  </si>
  <si>
    <t>00010904000000000110</t>
  </si>
  <si>
    <t>Налоги на имущество</t>
  </si>
  <si>
    <t>00010904050000000110</t>
  </si>
  <si>
    <t>Земельный налог (по обязательствам, возникшим до 1 января 2006 года)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</si>
  <si>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</si>
  <si>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</si>
  <si>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</si>
  <si>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</si>
  <si>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00011101040040000120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</si>
  <si>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</si>
  <si>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</si>
  <si>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</si>
  <si>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</si>
  <si>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</si>
  <si>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</si>
  <si>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</si>
  <si>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</si>
  <si>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</si>
  <si>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</si>
  <si>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</si>
  <si>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00011105310000000120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</si>
  <si>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</si>
  <si>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00011105320000000120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</si>
  <si>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</si>
  <si>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00011105326000000120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</si>
  <si>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</si>
  <si>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00011107000000000120</t>
  </si>
  <si>
    <t>Платежи от государственных и муниципальных унитарных предприятий</t>
  </si>
  <si>
    <t>00011107010000000120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</si>
  <si>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</si>
  <si>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</si>
  <si>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</si>
  <si>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</si>
  <si>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</si>
  <si>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</si>
  <si>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</si>
  <si>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00011200000000000000</t>
  </si>
  <si>
    <t>ПЛАТЕЖИ ПРИ ПОЛЬЗОВАНИИ ПРИРОДНЫМИ РЕСУРСАМИ</t>
  </si>
  <si>
    <t>00011201000010000120</t>
  </si>
  <si>
    <t>Плата за негативное воздействие на окружающую среду</t>
  </si>
  <si>
    <t>00011201010010000120</t>
  </si>
  <si>
    <t>Плата за выбросы загрязняющих веществ в атмосферный воздух стационарными объектами</t>
  </si>
  <si>
    <t>00011201030010000120</t>
  </si>
  <si>
    <t>Плата за сбросы загрязняющих веществ в водные объекты</t>
  </si>
  <si>
    <t>00011201040010000120</t>
  </si>
  <si>
    <t>Плата за размещение отходов производства и потребления</t>
  </si>
  <si>
    <t>00011201070010000120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</si>
  <si>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</si>
  <si>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00011300000000000000</t>
  </si>
  <si>
    <t>ДОХОДЫ ОТ ОКАЗАНИЯ ПЛАТНЫХ УСЛУГ И КОМПЕНСАЦИИ ЗАТРАТ ГОСУДАРСТВА</t>
  </si>
  <si>
    <t>00011301000000000130</t>
  </si>
  <si>
    <t>Доходы от оказания платных услуг (работ)</t>
  </si>
  <si>
    <t>00011301990000000130</t>
  </si>
  <si>
    <t>Прочие доходы от оказания платных услуг (работ)</t>
  </si>
  <si>
    <t>00011302000000000130</t>
  </si>
  <si>
    <t>Доходы от компенсации затрат государства</t>
  </si>
  <si>
    <t>00011302990000000130</t>
  </si>
  <si>
    <t>Прочие доходы от компенсации затрат государства</t>
  </si>
  <si>
    <t>00011400000000000000</t>
  </si>
  <si>
    <t>ДОХОДЫ ОТ ПРОДАЖИ МАТЕРИАЛЬНЫХ И НЕМАТЕРИАЛЬНЫХ АКТИВОВ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</si>
  <si>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</si>
  <si>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</si>
  <si>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00011402040040000410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</si>
  <si>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</si>
  <si>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</si>
  <si>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</si>
  <si>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00011406010000000430</t>
  </si>
  <si>
    <t>Доходы от продажи земельных участков, государственная собственность на которые не разграничена</t>
  </si>
  <si>
    <t>00011600000000000000</t>
  </si>
  <si>
    <t>ШТРАФЫ, САНКЦИИ, ВОЗМЕЩЕНИЕ УЩЕРБА</t>
  </si>
  <si>
    <t>00011601000010000140</t>
  </si>
  <si>
    <t>Административные штрафы, установленные Кодексом Российской Федерации об административных правонарушениях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</si>
  <si>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</si>
  <si>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</si>
  <si>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</si>
  <si>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</si>
  <si>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</si>
  <si>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</si>
  <si>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</si>
  <si>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</si>
  <si>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</si>
  <si>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</si>
  <si>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</si>
  <si>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</si>
  <si>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</si>
  <si>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</si>
  <si>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</si>
  <si>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</si>
  <si>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</si>
  <si>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</si>
  <si>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</si>
  <si>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</si>
  <si>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</si>
  <si>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</si>
  <si>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</si>
  <si>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</si>
  <si>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</si>
  <si>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</si>
  <si>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</si>
  <si>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</si>
  <si>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</si>
  <si>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</si>
  <si>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</si>
  <si>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</si>
  <si>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</si>
  <si>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00011607000010000140</t>
  </si>
  <si>
    <t>00011607010010000140</t>
  </si>
  <si>
    <t>00011607090010000140</t>
  </si>
  <si>
    <t>00011610000000000140</t>
  </si>
  <si>
    <t>Платежи в целях возмещения причиненного ущерба (убытков)</t>
  </si>
  <si>
    <t>00011610030040000140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</si>
  <si>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</si>
  <si>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</si>
  <si>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</si>
  <si>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00011611000010000140</t>
  </si>
  <si>
    <t>Платежи, уплачиваемые в целях возмещения вреда</t>
  </si>
  <si>
    <t>00011611050010000140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</si>
  <si>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</si>
  <si>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00011611060010000140</t>
  </si>
  <si>
    <t>Платежи, уплачиваемые в целях возмещения вреда, причиняемого автомобильным дорогам</t>
  </si>
  <si>
    <t>00011700000000000000</t>
  </si>
  <si>
    <t>ПРОЧИЕ НЕНАЛОГОВЫЕ ДОХОДЫ</t>
  </si>
  <si>
    <t>00011701000000000180</t>
  </si>
  <si>
    <t>Невыясненные поступления</t>
  </si>
  <si>
    <t>00011701040040000180</t>
  </si>
  <si>
    <t>Невыясненные поступления, зачисляемые в бюджеты городских округов</t>
  </si>
  <si>
    <t>00011705000000000180</t>
  </si>
  <si>
    <t>Прочие неналоговые доходы</t>
  </si>
  <si>
    <t>00011705040040000180</t>
  </si>
  <si>
    <t>Прочие неналоговые доходы бюджетов городских округов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</si>
  <si>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</si>
  <si>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</si>
  <si>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</si>
  <si>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</si>
  <si>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</si>
  <si>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</si>
  <si>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00020220000000000150</t>
  </si>
  <si>
    <t>Субсидии бюджетам бюджетной системы Российской Федерации (межбюджетные субсидии)</t>
  </si>
  <si>
    <t>00020230000000000150</t>
  </si>
  <si>
    <t>Субвенции бюджетам бюджетной системы Российской Федерации</t>
  </si>
  <si>
    <t>00020240000000000150</t>
  </si>
  <si>
    <t>Иные межбюджетные трансферты</t>
  </si>
  <si>
    <t>00020400000000000000</t>
  </si>
  <si>
    <t>БЕЗВОЗМЕЗДНЫЕ ПОСТУПЛЕНИЯ ОТ НЕГОСУДАРСТВЕННЫХ ОРГАНИЗАЦИЙ</t>
  </si>
  <si>
    <t>00020700000000000000</t>
  </si>
  <si>
    <t>ПРОЧИЕ БЕЗВОЗМЕЗДНЫЕ ПОСТУПЛЕНИЯ</t>
  </si>
  <si>
    <t>00020704000040000150</t>
  </si>
  <si>
    <t>Прочие безвозмездные поступления в бюджеты городских округов</t>
  </si>
  <si>
    <t>00020704020040000150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</si>
  <si>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</si>
  <si>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</si>
  <si>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</si>
  <si>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</si>
  <si>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</si>
  <si>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</si>
  <si>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</si>
  <si>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</si>
  <si>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</si>
  <si>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</si>
  <si>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</si>
  <si>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00021925304040000150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</si>
  <si>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</si>
  <si>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00021960010040000150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</si>
  <si>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</si>
  <si>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Отклонение от предшествующего года 
(гр.4-гр.3)</t>
  </si>
  <si>
    <t>рублей</t>
  </si>
  <si>
    <t>ВСЕГО ДОХОДОВ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</si>
  <si>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</si>
  <si>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Код бюджетной классификации Российской Федерации</t>
  </si>
  <si>
    <t>7</t>
  </si>
  <si>
    <t>00011601330000000</t>
  </si>
  <si>
    <t>Административные штрафы, установленные Кодексом Российской Федерации об административных правонарушениях, за администативные 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чати регулирования цен на этиловый спирт, алкогольную и спиртосодержащую продукцию</t>
  </si>
  <si>
    <t>БЕЗВОЗМЕЗДНЫЕ ПОСТУПЛЕНИЯ ОТ ГОСУДАРСТВЕННЫХ (МУНИЦИПАЛЬНЫХ) ОРГАНИЗАЦИЙ</t>
  </si>
  <si>
    <t>Поступление доходов бюджета МОГО "Ухта" в 2022-2024 годах</t>
  </si>
  <si>
    <t>Фактическое поступление доходов в 2022 году</t>
  </si>
  <si>
    <t>Объем доходов на 2024 год</t>
  </si>
  <si>
    <t xml:space="preserve">Отклонение 
от ожидаемого объема 
2023 года 
(гр.6-гр.4)
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</si>
  <si>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</si>
  <si>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00010102100010000110</t>
  </si>
  <si>
    <t>00020300000000000000</t>
  </si>
  <si>
    <t xml:space="preserve">Ожидаемый объем доходов на 2023 год 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</si>
  <si>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</si>
  <si>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</si>
  <si>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</si>
  <si>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00010102140010000110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</si>
</sst>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4" fillId="2" borderId="7">
      <alignment horizontal="center" vertical="top" shrinkToFit="1"/>
    </xf>
    <xf numFmtId="0" fontId="4" fillId="2" borderId="8">
      <alignment horizontal="left" vertical="top" wrapText="1"/>
    </xf>
    <xf numFmtId="4" fontId="4" fillId="2" borderId="8">
      <alignment horizontal="right" vertical="top" wrapText="1" shrinkToFit="1"/>
    </xf>
    <xf numFmtId="4" fontId="4" fillId="2" borderId="9">
      <alignment horizontal="right" vertical="top" shrinkToFit="1"/>
    </xf>
    <xf numFmtId="49" fontId="3" fillId="3" borderId="10">
      <alignment horizontal="center" vertical="top" shrinkToFit="1"/>
    </xf>
    <xf numFmtId="0" fontId="3" fillId="3" borderId="11">
      <alignment horizontal="left" vertical="top" wrapText="1"/>
    </xf>
    <xf numFmtId="4" fontId="3" fillId="3" borderId="11">
      <alignment horizontal="right" vertical="top" shrinkToFit="1"/>
    </xf>
    <xf numFmtId="4" fontId="3" fillId="3" borderId="12">
      <alignment horizontal="right" vertical="top" shrinkToFit="1"/>
    </xf>
    <xf numFmtId="49" fontId="3" fillId="4" borderId="13">
      <alignment horizontal="center" vertical="top" shrinkToFit="1"/>
    </xf>
    <xf numFmtId="0" fontId="3" fillId="4" borderId="14">
      <alignment horizontal="left" vertical="top" wrapText="1"/>
    </xf>
    <xf numFmtId="4" fontId="3" fillId="4" borderId="14">
      <alignment horizontal="right" vertical="top" shrinkToFit="1"/>
    </xf>
    <xf numFmtId="4" fontId="3" fillId="4" borderId="15">
      <alignment horizontal="right" vertical="top" shrinkToFit="1"/>
    </xf>
    <xf numFmtId="49" fontId="5" fillId="0" borderId="13">
      <alignment horizontal="center" vertical="top" shrinkToFit="1"/>
    </xf>
    <xf numFmtId="0" fontId="2" fillId="0" borderId="14">
      <alignment horizontal="left" vertical="top" wrapText="1"/>
    </xf>
    <xf numFmtId="4" fontId="2" fillId="0" borderId="14">
      <alignment horizontal="right" vertical="top" shrinkToFit="1"/>
    </xf>
    <xf numFmtId="4" fontId="6" fillId="0" borderId="15">
      <alignment horizontal="right" vertical="top" shrinkToFit="1"/>
    </xf>
    <xf numFmtId="0" fontId="2" fillId="0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</cellStyleXfs>
  <cellXfs count="42">
    <xf numFmtId="0" fontId="0" fillId="0" borderId="0" xfId="0"/>
    <xf numFmtId="0" fontId="10" fillId="0" borderId="0" xfId="0" applyFont="1" applyFill="1" applyProtection="1">
      <protection locked="0"/>
    </xf>
    <xf numFmtId="0" fontId="9" fillId="0" borderId="1" xfId="1" applyNumberFormat="1" applyFont="1" applyFill="1" applyAlignment="1" applyProtection="1">
      <alignment vertical="top" wrapText="1"/>
    </xf>
    <xf numFmtId="0" fontId="9" fillId="0" borderId="1" xfId="1" applyFont="1" applyFill="1" applyAlignment="1">
      <alignment vertical="top" wrapText="1"/>
    </xf>
    <xf numFmtId="0" fontId="11" fillId="0" borderId="1" xfId="2" applyNumberFormat="1" applyFont="1" applyFill="1" applyAlignment="1" applyProtection="1">
      <alignment vertical="top" wrapText="1"/>
    </xf>
    <xf numFmtId="0" fontId="11" fillId="0" borderId="1" xfId="2" applyNumberFormat="1" applyFont="1" applyFill="1" applyAlignment="1" applyProtection="1">
      <alignment horizontal="right" vertical="top" wrapText="1"/>
    </xf>
    <xf numFmtId="49" fontId="12" fillId="0" borderId="16" xfId="16" applyNumberFormat="1" applyFont="1" applyFill="1" applyBorder="1" applyProtection="1">
      <alignment horizontal="center" vertical="top" shrinkToFit="1"/>
    </xf>
    <xf numFmtId="0" fontId="12" fillId="0" borderId="16" xfId="17" applyNumberFormat="1" applyFont="1" applyFill="1" applyBorder="1" applyProtection="1">
      <alignment horizontal="left" vertical="top" wrapText="1"/>
    </xf>
    <xf numFmtId="4" fontId="12" fillId="0" borderId="16" xfId="18" applyNumberFormat="1" applyFont="1" applyFill="1" applyBorder="1" applyProtection="1">
      <alignment horizontal="right" vertical="top" shrinkToFit="1"/>
    </xf>
    <xf numFmtId="49" fontId="11" fillId="0" borderId="16" xfId="20" applyNumberFormat="1" applyFont="1" applyFill="1" applyBorder="1" applyProtection="1">
      <alignment horizontal="center" vertical="top" shrinkToFit="1"/>
    </xf>
    <xf numFmtId="0" fontId="11" fillId="0" borderId="16" xfId="21" applyNumberFormat="1" applyFont="1" applyFill="1" applyBorder="1" applyProtection="1">
      <alignment horizontal="left" vertical="top" wrapText="1"/>
    </xf>
    <xf numFmtId="4" fontId="11" fillId="0" borderId="16" xfId="22" applyNumberFormat="1" applyFont="1" applyFill="1" applyBorder="1" applyProtection="1">
      <alignment horizontal="right" vertical="top" shrinkToFit="1"/>
    </xf>
    <xf numFmtId="49" fontId="13" fillId="0" borderId="16" xfId="4" applyNumberFormat="1" applyFont="1" applyFill="1" applyBorder="1" applyProtection="1">
      <alignment horizontal="center" vertical="center" wrapText="1"/>
    </xf>
    <xf numFmtId="49" fontId="13" fillId="0" borderId="16" xfId="5" applyNumberFormat="1" applyFont="1" applyFill="1" applyBorder="1" applyProtection="1">
      <alignment horizontal="center" vertical="center" wrapText="1"/>
    </xf>
    <xf numFmtId="49" fontId="13" fillId="0" borderId="16" xfId="3" applyNumberFormat="1" applyFont="1" applyFill="1" applyBorder="1" applyAlignment="1" applyProtection="1">
      <alignment horizontal="center" vertical="center" wrapText="1"/>
    </xf>
    <xf numFmtId="49" fontId="13" fillId="0" borderId="16" xfId="5" applyNumberFormat="1" applyFont="1" applyFill="1" applyBorder="1" applyAlignment="1" applyProtection="1">
      <alignment horizontal="center" vertical="center" wrapText="1"/>
    </xf>
    <xf numFmtId="49" fontId="13" fillId="0" borderId="16" xfId="6" applyNumberFormat="1" applyFont="1" applyFill="1" applyBorder="1" applyProtection="1">
      <alignment horizontal="center" vertical="center" wrapText="1"/>
    </xf>
    <xf numFmtId="49" fontId="13" fillId="0" borderId="16" xfId="7" applyNumberFormat="1" applyFont="1" applyFill="1" applyBorder="1" applyProtection="1">
      <alignment horizontal="center" vertical="center" wrapText="1"/>
    </xf>
    <xf numFmtId="4" fontId="14" fillId="0" borderId="16" xfId="10" applyNumberFormat="1" applyFont="1" applyFill="1" applyBorder="1" applyProtection="1">
      <alignment horizontal="right" vertical="top" wrapText="1" shrinkToFit="1"/>
    </xf>
    <xf numFmtId="4" fontId="13" fillId="0" borderId="16" xfId="14" applyNumberFormat="1" applyFont="1" applyFill="1" applyBorder="1" applyProtection="1">
      <alignment horizontal="right" vertical="top" shrinkToFit="1"/>
    </xf>
    <xf numFmtId="4" fontId="13" fillId="0" borderId="16" xfId="18" applyNumberFormat="1" applyFont="1" applyFill="1" applyBorder="1" applyProtection="1">
      <alignment horizontal="right" vertical="top" shrinkToFit="1"/>
    </xf>
    <xf numFmtId="4" fontId="15" fillId="0" borderId="16" xfId="22" applyNumberFormat="1" applyFont="1" applyFill="1" applyBorder="1" applyProtection="1">
      <alignment horizontal="right" vertical="top" shrinkToFit="1"/>
    </xf>
    <xf numFmtId="4" fontId="13" fillId="0" borderId="16" xfId="22" applyNumberFormat="1" applyFont="1" applyFill="1" applyBorder="1" applyProtection="1">
      <alignment horizontal="right" vertical="top" shrinkToFit="1"/>
    </xf>
    <xf numFmtId="0" fontId="14" fillId="0" borderId="16" xfId="9" applyNumberFormat="1" applyFont="1" applyFill="1" applyBorder="1" applyProtection="1">
      <alignment horizontal="left" vertical="top" wrapText="1"/>
    </xf>
    <xf numFmtId="0" fontId="13" fillId="0" borderId="16" xfId="13" applyNumberFormat="1" applyFont="1" applyFill="1" applyBorder="1" applyProtection="1">
      <alignment horizontal="left" vertical="top" wrapText="1"/>
    </xf>
    <xf numFmtId="0" fontId="13" fillId="0" borderId="16" xfId="17" applyNumberFormat="1" applyFont="1" applyFill="1" applyBorder="1" applyProtection="1">
      <alignment horizontal="left" vertical="top" wrapText="1"/>
    </xf>
    <xf numFmtId="0" fontId="15" fillId="0" borderId="16" xfId="21" applyNumberFormat="1" applyFont="1" applyFill="1" applyBorder="1" applyProtection="1">
      <alignment horizontal="left" vertical="top" wrapText="1"/>
    </xf>
    <xf numFmtId="49" fontId="14" fillId="0" borderId="16" xfId="8" applyNumberFormat="1" applyFont="1" applyFill="1" applyBorder="1" applyProtection="1">
      <alignment horizontal="center" vertical="top" shrinkToFit="1"/>
    </xf>
    <xf numFmtId="49" fontId="13" fillId="0" borderId="16" xfId="12" applyNumberFormat="1" applyFont="1" applyFill="1" applyBorder="1" applyProtection="1">
      <alignment horizontal="center" vertical="top" shrinkToFit="1"/>
    </xf>
    <xf numFmtId="49" fontId="13" fillId="0" borderId="16" xfId="16" applyNumberFormat="1" applyFont="1" applyFill="1" applyBorder="1" applyProtection="1">
      <alignment horizontal="center" vertical="top" shrinkToFit="1"/>
    </xf>
    <xf numFmtId="49" fontId="15" fillId="0" borderId="16" xfId="20" applyNumberFormat="1" applyFont="1" applyFill="1" applyBorder="1" applyProtection="1">
      <alignment horizontal="center" vertical="top" shrinkToFit="1"/>
    </xf>
    <xf numFmtId="4" fontId="16" fillId="0" borderId="1" xfId="0" applyNumberFormat="1" applyFont="1" applyFill="1" applyBorder="1" applyAlignment="1">
      <alignment vertical="top" wrapText="1"/>
    </xf>
    <xf numFmtId="0" fontId="17" fillId="0" borderId="1" xfId="1" applyFont="1" applyFill="1" applyAlignment="1">
      <alignment vertical="top" wrapText="1"/>
    </xf>
    <xf numFmtId="0" fontId="15" fillId="0" borderId="1" xfId="2" applyNumberFormat="1" applyFont="1" applyFill="1" applyAlignment="1" applyProtection="1">
      <alignment vertical="top" wrapText="1"/>
    </xf>
    <xf numFmtId="4" fontId="10" fillId="0" borderId="0" xfId="0" applyNumberFormat="1" applyFont="1" applyFill="1" applyProtection="1">
      <protection locked="0"/>
    </xf>
    <xf numFmtId="4" fontId="18" fillId="0" borderId="16" xfId="22" applyNumberFormat="1" applyFont="1" applyFill="1" applyBorder="1" applyProtection="1">
      <alignment horizontal="right" vertical="top" shrinkToFit="1"/>
    </xf>
    <xf numFmtId="0" fontId="11" fillId="0" borderId="1" xfId="24" applyNumberFormat="1" applyFont="1" applyFill="1" applyProtection="1">
      <alignment horizontal="left" vertical="top" wrapText="1"/>
    </xf>
    <xf numFmtId="0" fontId="11" fillId="0" borderId="1" xfId="24" applyFont="1" applyFill="1">
      <alignment horizontal="left" vertical="top" wrapText="1"/>
    </xf>
    <xf numFmtId="0" fontId="15" fillId="0" borderId="1" xfId="24" applyFont="1" applyFill="1">
      <alignment horizontal="left" vertical="top" wrapText="1"/>
    </xf>
    <xf numFmtId="0" fontId="13" fillId="0" borderId="16" xfId="2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Alignment="1" applyProtection="1">
      <alignment horizontal="center" vertical="top" wrapText="1"/>
    </xf>
    <xf numFmtId="0" fontId="17" fillId="0" borderId="1" xfId="1" applyNumberFormat="1" applyFont="1" applyFill="1" applyAlignment="1" applyProtection="1">
      <alignment horizontal="center" vertical="top" wrapText="1"/>
    </xf>
  </cellXfs>
  <cellStyles count="30">
    <cellStyle name="br" xfId="27"/>
    <cellStyle name="col" xfId="26"/>
    <cellStyle name="ex58" xfId="8"/>
    <cellStyle name="ex59" xfId="9"/>
    <cellStyle name="ex60" xfId="10"/>
    <cellStyle name="ex61" xfId="11"/>
    <cellStyle name="ex62" xfId="12"/>
    <cellStyle name="ex63" xfId="13"/>
    <cellStyle name="ex64" xfId="14"/>
    <cellStyle name="ex65" xfId="15"/>
    <cellStyle name="ex66" xfId="16"/>
    <cellStyle name="ex67" xfId="17"/>
    <cellStyle name="ex68" xfId="18"/>
    <cellStyle name="ex69" xfId="19"/>
    <cellStyle name="ex70" xfId="20"/>
    <cellStyle name="ex71" xfId="21"/>
    <cellStyle name="ex72" xfId="22"/>
    <cellStyle name="ex73" xfId="23"/>
    <cellStyle name="st57" xfId="2"/>
    <cellStyle name="style0" xfId="28"/>
    <cellStyle name="td" xfId="29"/>
    <cellStyle name="tr" xfId="25"/>
    <cellStyle name="xl_bot_header" xfId="7"/>
    <cellStyle name="xl_bot_left_header" xfId="6"/>
    <cellStyle name="xl_center_header" xfId="5"/>
    <cellStyle name="xl_footer" xfId="24"/>
    <cellStyle name="xl_header" xfId="1"/>
    <cellStyle name="xl_left_header" xfId="4"/>
    <cellStyle name="xl_top_header" xfId="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36"/>
  <sheetViews>
    <sheetView showGridLines="0" tabSelected="1" view="pageBreakPreview" zoomScaleNormal="120" zoomScaleSheetLayoutView="100" workbookViewId="0">
      <pane ySplit="5" topLeftCell="A6" activePane="bottomLeft" state="frozen"/>
      <selection pane="bottomLeft" activeCell="J123" sqref="J123"/>
    </sheetView>
  </sheetViews>
  <sheetFormatPr defaultRowHeight="15" x14ac:dyDescent="0.25"/>
  <cols>
    <col min="1" max="1" width="25.28515625" style="1" customWidth="1"/>
    <col min="2" max="2" width="90.140625" style="1" customWidth="1"/>
    <col min="3" max="5" width="19.5703125" style="1" customWidth="1"/>
    <col min="6" max="6" width="18.5703125" style="1" customWidth="1"/>
    <col min="7" max="7" width="19" style="1" customWidth="1"/>
    <col min="8" max="8" width="0" style="1" hidden="1" customWidth="1"/>
    <col min="9" max="9" width="13.85546875" style="1" customWidth="1"/>
    <col min="10" max="10" width="67.140625" style="1" customWidth="1"/>
    <col min="11" max="11" width="12.42578125" style="1" customWidth="1"/>
    <col min="12" max="16384" width="9.140625" style="1"/>
  </cols>
  <sheetData>
    <row r="1" spans="1:9" ht="15.75" x14ac:dyDescent="0.25">
      <c r="A1" s="40" t="s">
        <v>253</v>
      </c>
      <c r="B1" s="40"/>
      <c r="C1" s="40"/>
      <c r="D1" s="40"/>
      <c r="E1" s="41"/>
      <c r="F1" s="40"/>
      <c r="G1" s="40"/>
    </row>
    <row r="2" spans="1:9" ht="15.75" x14ac:dyDescent="0.25">
      <c r="A2" s="2"/>
      <c r="B2" s="3"/>
      <c r="C2" s="3"/>
      <c r="D2" s="3"/>
      <c r="E2" s="32"/>
      <c r="F2" s="3"/>
      <c r="I2" s="34"/>
    </row>
    <row r="3" spans="1:9" x14ac:dyDescent="0.25">
      <c r="A3" s="4"/>
      <c r="B3" s="4"/>
      <c r="C3" s="4"/>
      <c r="D3" s="4"/>
      <c r="E3" s="33"/>
      <c r="F3" s="4"/>
      <c r="G3" s="5" t="s">
        <v>245</v>
      </c>
      <c r="I3" s="34"/>
    </row>
    <row r="4" spans="1:9" ht="76.5" x14ac:dyDescent="0.25">
      <c r="A4" s="12" t="s">
        <v>248</v>
      </c>
      <c r="B4" s="13" t="s">
        <v>247</v>
      </c>
      <c r="C4" s="14" t="s">
        <v>254</v>
      </c>
      <c r="D4" s="14" t="s">
        <v>260</v>
      </c>
      <c r="E4" s="15" t="s">
        <v>244</v>
      </c>
      <c r="F4" s="15" t="s">
        <v>255</v>
      </c>
      <c r="G4" s="15" t="s">
        <v>256</v>
      </c>
    </row>
    <row r="5" spans="1:9" x14ac:dyDescent="0.25">
      <c r="A5" s="16" t="s">
        <v>0</v>
      </c>
      <c r="B5" s="17" t="s">
        <v>1</v>
      </c>
      <c r="C5" s="16" t="s">
        <v>2</v>
      </c>
      <c r="D5" s="17" t="s">
        <v>3</v>
      </c>
      <c r="E5" s="16" t="s">
        <v>4</v>
      </c>
      <c r="F5" s="17" t="s">
        <v>5</v>
      </c>
      <c r="G5" s="16" t="s">
        <v>249</v>
      </c>
    </row>
    <row r="6" spans="1:9" x14ac:dyDescent="0.25">
      <c r="A6" s="27" t="s">
        <v>6</v>
      </c>
      <c r="B6" s="23" t="s">
        <v>7</v>
      </c>
      <c r="C6" s="18">
        <f>C7+C17+C23+C34+C40+C46+C49+C65+C71+C76+C81+C109</f>
        <v>1636340771.8499997</v>
      </c>
      <c r="D6" s="18">
        <f>D7+D17+D23+D34+D40+D46+D49+D65+D71+D76+D81+D109</f>
        <v>1586249949.9400001</v>
      </c>
      <c r="E6" s="18">
        <f>E7+E17+E23+E34+E40+E46+E49+E65+E71+E76+E81+E109</f>
        <v>-50090821.910000026</v>
      </c>
      <c r="F6" s="18">
        <f>F7+F17+F23+F34+F40+F46+F49+F65+F71+F76+F81+F109</f>
        <v>1675423673.54</v>
      </c>
      <c r="G6" s="18">
        <f>G7+G17+G23+G34+G40+G46+G49+G65+G71+G76+G81+G109</f>
        <v>89173723.600000024</v>
      </c>
      <c r="H6" s="1">
        <v>1</v>
      </c>
      <c r="I6" s="34"/>
    </row>
    <row r="7" spans="1:9" x14ac:dyDescent="0.25">
      <c r="A7" s="28" t="s">
        <v>8</v>
      </c>
      <c r="B7" s="24" t="s">
        <v>9</v>
      </c>
      <c r="C7" s="20">
        <f>C8</f>
        <v>980683591.97000003</v>
      </c>
      <c r="D7" s="20">
        <f t="shared" ref="D7:G7" si="0">D8</f>
        <v>962131000</v>
      </c>
      <c r="E7" s="20">
        <f>E8</f>
        <v>-18552591.970000014</v>
      </c>
      <c r="F7" s="20">
        <f t="shared" si="0"/>
        <v>1025424000</v>
      </c>
      <c r="G7" s="20">
        <f t="shared" si="0"/>
        <v>63293000</v>
      </c>
      <c r="H7" s="1">
        <v>1</v>
      </c>
    </row>
    <row r="8" spans="1:9" x14ac:dyDescent="0.25">
      <c r="A8" s="29" t="s">
        <v>10</v>
      </c>
      <c r="B8" s="25" t="s">
        <v>11</v>
      </c>
      <c r="C8" s="20">
        <f>SUM(C9:C16)</f>
        <v>980683591.97000003</v>
      </c>
      <c r="D8" s="20">
        <f t="shared" ref="D8:G8" si="1">SUM(D9:D16)</f>
        <v>962131000</v>
      </c>
      <c r="E8" s="20">
        <f t="shared" si="1"/>
        <v>-18552591.970000014</v>
      </c>
      <c r="F8" s="20">
        <f t="shared" si="1"/>
        <v>1025424000</v>
      </c>
      <c r="G8" s="20">
        <f t="shared" si="1"/>
        <v>63293000</v>
      </c>
      <c r="H8" s="1">
        <v>1</v>
      </c>
    </row>
    <row r="9" spans="1:9" ht="38.25" x14ac:dyDescent="0.25">
      <c r="A9" s="30" t="s">
        <v>12</v>
      </c>
      <c r="B9" s="26" t="s">
        <v>13</v>
      </c>
      <c r="C9" s="21">
        <v>929577984.74000001</v>
      </c>
      <c r="D9" s="21">
        <v>905922000</v>
      </c>
      <c r="E9" s="21">
        <f>D9-C9</f>
        <v>-23655984.74000001</v>
      </c>
      <c r="F9" s="21">
        <v>958133000</v>
      </c>
      <c r="G9" s="21">
        <f>F9-D9</f>
        <v>52211000</v>
      </c>
      <c r="H9" s="1">
        <v>1</v>
      </c>
    </row>
    <row r="10" spans="1:9" ht="51" x14ac:dyDescent="0.25">
      <c r="A10" s="30" t="s">
        <v>14</v>
      </c>
      <c r="B10" s="26" t="s">
        <v>15</v>
      </c>
      <c r="C10" s="21">
        <v>-1200656.98</v>
      </c>
      <c r="D10" s="21">
        <v>7895000</v>
      </c>
      <c r="E10" s="21">
        <f t="shared" ref="E10:E27" si="2">D10-C10</f>
        <v>9095656.9800000004</v>
      </c>
      <c r="F10" s="21">
        <v>8030000</v>
      </c>
      <c r="G10" s="21">
        <f t="shared" ref="G10:G27" si="3">F10-D10</f>
        <v>135000</v>
      </c>
      <c r="H10" s="1">
        <v>1</v>
      </c>
    </row>
    <row r="11" spans="1:9" ht="25.5" x14ac:dyDescent="0.25">
      <c r="A11" s="30" t="s">
        <v>16</v>
      </c>
      <c r="B11" s="26" t="s">
        <v>17</v>
      </c>
      <c r="C11" s="21">
        <v>7455636.3399999999</v>
      </c>
      <c r="D11" s="21">
        <v>8484000</v>
      </c>
      <c r="E11" s="21">
        <f t="shared" si="2"/>
        <v>1028363.6600000001</v>
      </c>
      <c r="F11" s="21">
        <v>7525000</v>
      </c>
      <c r="G11" s="21">
        <f t="shared" si="3"/>
        <v>-959000</v>
      </c>
      <c r="H11" s="1">
        <v>1</v>
      </c>
    </row>
    <row r="12" spans="1:9" ht="39" customHeight="1" x14ac:dyDescent="0.25">
      <c r="A12" s="30" t="s">
        <v>18</v>
      </c>
      <c r="B12" s="26" t="s">
        <v>19</v>
      </c>
      <c r="C12" s="21">
        <v>3917812.49</v>
      </c>
      <c r="D12" s="21">
        <v>4080000</v>
      </c>
      <c r="E12" s="21">
        <f t="shared" si="2"/>
        <v>162187.50999999978</v>
      </c>
      <c r="F12" s="21">
        <v>5151000</v>
      </c>
      <c r="G12" s="21">
        <f t="shared" si="3"/>
        <v>1071000</v>
      </c>
      <c r="H12" s="1">
        <v>1</v>
      </c>
    </row>
    <row r="13" spans="1:9" ht="51" x14ac:dyDescent="0.25">
      <c r="A13" s="30" t="s">
        <v>20</v>
      </c>
      <c r="B13" s="26" t="s">
        <v>21</v>
      </c>
      <c r="C13" s="21">
        <v>40930435.380000003</v>
      </c>
      <c r="D13" s="21">
        <v>15914000</v>
      </c>
      <c r="E13" s="21">
        <f t="shared" si="2"/>
        <v>-25016435.380000003</v>
      </c>
      <c r="F13" s="21">
        <v>25273000</v>
      </c>
      <c r="G13" s="21">
        <f t="shared" si="3"/>
        <v>9359000</v>
      </c>
      <c r="H13" s="1">
        <v>1</v>
      </c>
    </row>
    <row r="14" spans="1:9" ht="51" x14ac:dyDescent="0.25">
      <c r="A14" s="30" t="s">
        <v>258</v>
      </c>
      <c r="B14" s="26" t="s">
        <v>257</v>
      </c>
      <c r="C14" s="21">
        <v>2380</v>
      </c>
      <c r="D14" s="35"/>
      <c r="E14" s="21">
        <f t="shared" si="2"/>
        <v>-2380</v>
      </c>
      <c r="F14" s="35"/>
      <c r="G14" s="21">
        <f t="shared" si="3"/>
        <v>0</v>
      </c>
    </row>
    <row r="15" spans="1:9" ht="25.5" x14ac:dyDescent="0.25">
      <c r="A15" s="30" t="s">
        <v>262</v>
      </c>
      <c r="B15" s="26" t="s">
        <v>261</v>
      </c>
      <c r="C15" s="21"/>
      <c r="D15" s="21">
        <v>11161000</v>
      </c>
      <c r="E15" s="21">
        <f t="shared" si="2"/>
        <v>11161000</v>
      </c>
      <c r="F15" s="21">
        <v>9617000</v>
      </c>
      <c r="G15" s="21">
        <f t="shared" si="3"/>
        <v>-1544000</v>
      </c>
    </row>
    <row r="16" spans="1:9" ht="25.5" x14ac:dyDescent="0.25">
      <c r="A16" s="30" t="s">
        <v>264</v>
      </c>
      <c r="B16" s="26" t="s">
        <v>263</v>
      </c>
      <c r="C16" s="21"/>
      <c r="D16" s="21">
        <v>8675000</v>
      </c>
      <c r="E16" s="21">
        <f t="shared" si="2"/>
        <v>8675000</v>
      </c>
      <c r="F16" s="21">
        <v>11695000</v>
      </c>
      <c r="G16" s="21">
        <f t="shared" si="3"/>
        <v>3020000</v>
      </c>
    </row>
    <row r="17" spans="1:8" ht="25.5" x14ac:dyDescent="0.25">
      <c r="A17" s="28" t="s">
        <v>22</v>
      </c>
      <c r="B17" s="24" t="s">
        <v>23</v>
      </c>
      <c r="C17" s="19">
        <f>C18</f>
        <v>13089160.02</v>
      </c>
      <c r="D17" s="19">
        <f t="shared" ref="D17:F17" si="4">D18</f>
        <v>12662950</v>
      </c>
      <c r="E17" s="22">
        <f t="shared" si="2"/>
        <v>-426210.01999999955</v>
      </c>
      <c r="F17" s="19">
        <f t="shared" si="4"/>
        <v>12739000</v>
      </c>
      <c r="G17" s="22">
        <f t="shared" si="3"/>
        <v>76050</v>
      </c>
      <c r="H17" s="1">
        <v>1</v>
      </c>
    </row>
    <row r="18" spans="1:8" x14ac:dyDescent="0.25">
      <c r="A18" s="29" t="s">
        <v>24</v>
      </c>
      <c r="B18" s="25" t="s">
        <v>25</v>
      </c>
      <c r="C18" s="20">
        <f>SUM(C19:C22)</f>
        <v>13089160.02</v>
      </c>
      <c r="D18" s="20">
        <f t="shared" ref="D18:F18" si="5">SUM(D19:D22)</f>
        <v>12662950</v>
      </c>
      <c r="E18" s="22">
        <f t="shared" si="2"/>
        <v>-426210.01999999955</v>
      </c>
      <c r="F18" s="20">
        <f t="shared" si="5"/>
        <v>12739000</v>
      </c>
      <c r="G18" s="22">
        <f t="shared" si="3"/>
        <v>76050</v>
      </c>
      <c r="H18" s="1">
        <v>1</v>
      </c>
    </row>
    <row r="19" spans="1:8" ht="38.25" x14ac:dyDescent="0.25">
      <c r="A19" s="30" t="s">
        <v>26</v>
      </c>
      <c r="B19" s="26" t="s">
        <v>27</v>
      </c>
      <c r="C19" s="21">
        <v>6561688.04</v>
      </c>
      <c r="D19" s="21">
        <v>6511990</v>
      </c>
      <c r="E19" s="21">
        <f t="shared" si="2"/>
        <v>-49698.040000000037</v>
      </c>
      <c r="F19" s="21">
        <v>6644000</v>
      </c>
      <c r="G19" s="21">
        <f t="shared" si="3"/>
        <v>132010</v>
      </c>
      <c r="H19" s="1">
        <v>1</v>
      </c>
    </row>
    <row r="20" spans="1:8" ht="38.25" x14ac:dyDescent="0.25">
      <c r="A20" s="30" t="s">
        <v>28</v>
      </c>
      <c r="B20" s="26" t="s">
        <v>29</v>
      </c>
      <c r="C20" s="21">
        <v>35443.300000000003</v>
      </c>
      <c r="D20" s="21">
        <v>32980</v>
      </c>
      <c r="E20" s="21">
        <f t="shared" si="2"/>
        <v>-2463.3000000000029</v>
      </c>
      <c r="F20" s="21">
        <v>32000</v>
      </c>
      <c r="G20" s="21">
        <f t="shared" si="3"/>
        <v>-980</v>
      </c>
      <c r="H20" s="1">
        <v>1</v>
      </c>
    </row>
    <row r="21" spans="1:8" ht="38.25" x14ac:dyDescent="0.25">
      <c r="A21" s="30" t="s">
        <v>30</v>
      </c>
      <c r="B21" s="26" t="s">
        <v>31</v>
      </c>
      <c r="C21" s="21">
        <v>7244844.6399999997</v>
      </c>
      <c r="D21" s="21">
        <v>6913340</v>
      </c>
      <c r="E21" s="21">
        <f t="shared" si="2"/>
        <v>-331504.63999999966</v>
      </c>
      <c r="F21" s="21">
        <v>6889000</v>
      </c>
      <c r="G21" s="21">
        <f t="shared" si="3"/>
        <v>-24340</v>
      </c>
      <c r="H21" s="1">
        <v>1</v>
      </c>
    </row>
    <row r="22" spans="1:8" ht="38.25" x14ac:dyDescent="0.25">
      <c r="A22" s="30" t="s">
        <v>32</v>
      </c>
      <c r="B22" s="26" t="s">
        <v>33</v>
      </c>
      <c r="C22" s="21">
        <v>-752815.96</v>
      </c>
      <c r="D22" s="21">
        <v>-795360</v>
      </c>
      <c r="E22" s="21">
        <f t="shared" si="2"/>
        <v>-42544.040000000037</v>
      </c>
      <c r="F22" s="21">
        <v>-826000</v>
      </c>
      <c r="G22" s="21">
        <f t="shared" si="3"/>
        <v>-30640</v>
      </c>
      <c r="H22" s="1">
        <v>1</v>
      </c>
    </row>
    <row r="23" spans="1:8" x14ac:dyDescent="0.25">
      <c r="A23" s="28" t="s">
        <v>34</v>
      </c>
      <c r="B23" s="24" t="s">
        <v>35</v>
      </c>
      <c r="C23" s="19">
        <f>C24+C27+C30+C32</f>
        <v>165889911.59</v>
      </c>
      <c r="D23" s="19">
        <f t="shared" ref="D23:F23" si="6">D24+D27+D30+D32</f>
        <v>305095000</v>
      </c>
      <c r="E23" s="22">
        <f t="shared" si="2"/>
        <v>139205088.41</v>
      </c>
      <c r="F23" s="19">
        <f t="shared" si="6"/>
        <v>346892000</v>
      </c>
      <c r="G23" s="22">
        <f t="shared" si="3"/>
        <v>41797000</v>
      </c>
      <c r="H23" s="1">
        <v>1</v>
      </c>
    </row>
    <row r="24" spans="1:8" x14ac:dyDescent="0.25">
      <c r="A24" s="29" t="s">
        <v>36</v>
      </c>
      <c r="B24" s="25" t="s">
        <v>37</v>
      </c>
      <c r="C24" s="20">
        <f>C25+C26</f>
        <v>148627999.31999999</v>
      </c>
      <c r="D24" s="20">
        <f t="shared" ref="D24:F24" si="7">D25+D26</f>
        <v>297256000</v>
      </c>
      <c r="E24" s="22">
        <f t="shared" si="2"/>
        <v>148628000.68000001</v>
      </c>
      <c r="F24" s="20">
        <f t="shared" si="7"/>
        <v>332545000</v>
      </c>
      <c r="G24" s="22">
        <f t="shared" si="3"/>
        <v>35289000</v>
      </c>
      <c r="H24" s="1">
        <v>1</v>
      </c>
    </row>
    <row r="25" spans="1:8" x14ac:dyDescent="0.25">
      <c r="A25" s="30" t="s">
        <v>38</v>
      </c>
      <c r="B25" s="26" t="s">
        <v>39</v>
      </c>
      <c r="C25" s="21">
        <v>93556385.060000002</v>
      </c>
      <c r="D25" s="21">
        <v>188873000</v>
      </c>
      <c r="E25" s="21">
        <f t="shared" si="2"/>
        <v>95316614.939999998</v>
      </c>
      <c r="F25" s="21">
        <v>221729000</v>
      </c>
      <c r="G25" s="21">
        <f t="shared" si="3"/>
        <v>32856000</v>
      </c>
      <c r="H25" s="1">
        <v>1</v>
      </c>
    </row>
    <row r="26" spans="1:8" ht="25.5" x14ac:dyDescent="0.25">
      <c r="A26" s="30" t="s">
        <v>40</v>
      </c>
      <c r="B26" s="26" t="s">
        <v>41</v>
      </c>
      <c r="C26" s="21">
        <v>55071614.259999998</v>
      </c>
      <c r="D26" s="21">
        <v>108383000</v>
      </c>
      <c r="E26" s="21">
        <f t="shared" si="2"/>
        <v>53311385.740000002</v>
      </c>
      <c r="F26" s="21">
        <v>110816000</v>
      </c>
      <c r="G26" s="21">
        <f t="shared" si="3"/>
        <v>2433000</v>
      </c>
      <c r="H26" s="1">
        <v>1</v>
      </c>
    </row>
    <row r="27" spans="1:8" x14ac:dyDescent="0.25">
      <c r="A27" s="29" t="s">
        <v>42</v>
      </c>
      <c r="B27" s="25" t="s">
        <v>43</v>
      </c>
      <c r="C27" s="20">
        <v>-652563.68000000005</v>
      </c>
      <c r="D27" s="20">
        <v>-702000</v>
      </c>
      <c r="E27" s="22">
        <f t="shared" si="2"/>
        <v>-49436.319999999949</v>
      </c>
      <c r="F27" s="20">
        <v>0</v>
      </c>
      <c r="G27" s="22">
        <f t="shared" si="3"/>
        <v>702000</v>
      </c>
      <c r="H27" s="1">
        <v>1</v>
      </c>
    </row>
    <row r="28" spans="1:8" hidden="1" x14ac:dyDescent="0.25">
      <c r="A28" s="9" t="s">
        <v>44</v>
      </c>
      <c r="B28" s="10" t="s">
        <v>43</v>
      </c>
      <c r="C28" s="11">
        <v>74399111.129999995</v>
      </c>
      <c r="D28" s="11">
        <v>22183000</v>
      </c>
      <c r="E28" s="11">
        <f t="shared" ref="E28:E73" si="8">D28-C28</f>
        <v>-52216111.129999995</v>
      </c>
      <c r="F28" s="11">
        <v>0</v>
      </c>
      <c r="G28" s="11">
        <f t="shared" ref="G28:G73" si="9">F28-D28</f>
        <v>-22183000</v>
      </c>
    </row>
    <row r="29" spans="1:8" ht="25.5" hidden="1" x14ac:dyDescent="0.25">
      <c r="A29" s="9" t="s">
        <v>45</v>
      </c>
      <c r="B29" s="10" t="s">
        <v>46</v>
      </c>
      <c r="C29" s="11">
        <v>84987.47</v>
      </c>
      <c r="D29" s="11">
        <v>0</v>
      </c>
      <c r="E29" s="11">
        <f t="shared" si="8"/>
        <v>-84987.47</v>
      </c>
      <c r="F29" s="11">
        <v>0</v>
      </c>
      <c r="G29" s="11">
        <f t="shared" si="9"/>
        <v>0</v>
      </c>
    </row>
    <row r="30" spans="1:8" x14ac:dyDescent="0.25">
      <c r="A30" s="29" t="s">
        <v>47</v>
      </c>
      <c r="B30" s="25" t="s">
        <v>48</v>
      </c>
      <c r="C30" s="20">
        <v>250979.18</v>
      </c>
      <c r="D30" s="20">
        <v>143000</v>
      </c>
      <c r="E30" s="22">
        <f>D30-C30</f>
        <v>-107979.18</v>
      </c>
      <c r="F30" s="20">
        <v>100000</v>
      </c>
      <c r="G30" s="22">
        <f>F30-D30</f>
        <v>-43000</v>
      </c>
      <c r="H30" s="1">
        <v>1</v>
      </c>
    </row>
    <row r="31" spans="1:8" hidden="1" x14ac:dyDescent="0.25">
      <c r="A31" s="9" t="s">
        <v>49</v>
      </c>
      <c r="B31" s="10" t="s">
        <v>48</v>
      </c>
      <c r="C31" s="11">
        <v>390228.31</v>
      </c>
      <c r="D31" s="11">
        <v>556362.54</v>
      </c>
      <c r="E31" s="11">
        <f t="shared" si="8"/>
        <v>166134.23000000004</v>
      </c>
      <c r="F31" s="11">
        <v>556000</v>
      </c>
      <c r="G31" s="11">
        <f t="shared" si="9"/>
        <v>-362.54000000003725</v>
      </c>
    </row>
    <row r="32" spans="1:8" x14ac:dyDescent="0.25">
      <c r="A32" s="29" t="s">
        <v>50</v>
      </c>
      <c r="B32" s="25" t="s">
        <v>51</v>
      </c>
      <c r="C32" s="20">
        <v>17663496.77</v>
      </c>
      <c r="D32" s="20">
        <v>8398000</v>
      </c>
      <c r="E32" s="22">
        <f>D32-C32</f>
        <v>-9265496.7699999996</v>
      </c>
      <c r="F32" s="20">
        <v>14247000</v>
      </c>
      <c r="G32" s="22">
        <f>F32-D32</f>
        <v>5849000</v>
      </c>
      <c r="H32" s="1">
        <v>1</v>
      </c>
    </row>
    <row r="33" spans="1:8" ht="25.5" hidden="1" x14ac:dyDescent="0.25">
      <c r="A33" s="9" t="s">
        <v>52</v>
      </c>
      <c r="B33" s="10" t="s">
        <v>53</v>
      </c>
      <c r="C33" s="11">
        <v>12322823.699999999</v>
      </c>
      <c r="D33" s="11">
        <v>31272000</v>
      </c>
      <c r="E33" s="11">
        <f t="shared" si="8"/>
        <v>18949176.300000001</v>
      </c>
      <c r="F33" s="11">
        <v>35000000</v>
      </c>
      <c r="G33" s="11">
        <f t="shared" si="9"/>
        <v>3728000</v>
      </c>
    </row>
    <row r="34" spans="1:8" x14ac:dyDescent="0.25">
      <c r="A34" s="28" t="s">
        <v>54</v>
      </c>
      <c r="B34" s="24" t="s">
        <v>55</v>
      </c>
      <c r="C34" s="19">
        <f>C35+C37</f>
        <v>130148355.34</v>
      </c>
      <c r="D34" s="19">
        <f t="shared" ref="D34" si="10">D35+D37</f>
        <v>134938000</v>
      </c>
      <c r="E34" s="22">
        <f t="shared" si="8"/>
        <v>4789644.6599999964</v>
      </c>
      <c r="F34" s="19">
        <f t="shared" ref="F34" si="11">F35+F37</f>
        <v>147166000</v>
      </c>
      <c r="G34" s="22">
        <f t="shared" si="9"/>
        <v>12228000</v>
      </c>
      <c r="H34" s="1">
        <v>1</v>
      </c>
    </row>
    <row r="35" spans="1:8" x14ac:dyDescent="0.25">
      <c r="A35" s="29" t="s">
        <v>56</v>
      </c>
      <c r="B35" s="25" t="s">
        <v>57</v>
      </c>
      <c r="C35" s="20">
        <v>88927238.469999999</v>
      </c>
      <c r="D35" s="20">
        <v>95101000</v>
      </c>
      <c r="E35" s="22">
        <f t="shared" si="8"/>
        <v>6173761.5300000012</v>
      </c>
      <c r="F35" s="20">
        <v>115216000</v>
      </c>
      <c r="G35" s="22">
        <f t="shared" si="9"/>
        <v>20115000</v>
      </c>
      <c r="H35" s="1">
        <v>1</v>
      </c>
    </row>
    <row r="36" spans="1:8" ht="25.5" hidden="1" x14ac:dyDescent="0.25">
      <c r="A36" s="9" t="s">
        <v>58</v>
      </c>
      <c r="B36" s="10" t="s">
        <v>59</v>
      </c>
      <c r="C36" s="11">
        <v>87003079.510000005</v>
      </c>
      <c r="D36" s="11">
        <v>73478000</v>
      </c>
      <c r="E36" s="11">
        <f t="shared" si="8"/>
        <v>-13525079.510000005</v>
      </c>
      <c r="F36" s="11">
        <v>77152000</v>
      </c>
      <c r="G36" s="11">
        <f t="shared" si="9"/>
        <v>3674000</v>
      </c>
    </row>
    <row r="37" spans="1:8" x14ac:dyDescent="0.25">
      <c r="A37" s="29" t="s">
        <v>60</v>
      </c>
      <c r="B37" s="25" t="s">
        <v>61</v>
      </c>
      <c r="C37" s="20">
        <f>C38+C39</f>
        <v>41221116.869999997</v>
      </c>
      <c r="D37" s="20">
        <f t="shared" ref="D37:F37" si="12">D38+D39</f>
        <v>39837000</v>
      </c>
      <c r="E37" s="22">
        <f t="shared" si="8"/>
        <v>-1384116.8699999973</v>
      </c>
      <c r="F37" s="20">
        <f t="shared" si="12"/>
        <v>31950000</v>
      </c>
      <c r="G37" s="22">
        <f t="shared" si="9"/>
        <v>-7887000</v>
      </c>
      <c r="H37" s="1">
        <v>1</v>
      </c>
    </row>
    <row r="38" spans="1:8" x14ac:dyDescent="0.25">
      <c r="A38" s="30" t="s">
        <v>62</v>
      </c>
      <c r="B38" s="26" t="s">
        <v>63</v>
      </c>
      <c r="C38" s="21">
        <v>32817705.059999999</v>
      </c>
      <c r="D38" s="21">
        <v>31342000</v>
      </c>
      <c r="E38" s="21">
        <f t="shared" si="8"/>
        <v>-1475705.0599999987</v>
      </c>
      <c r="F38" s="21">
        <v>23335000</v>
      </c>
      <c r="G38" s="21">
        <f t="shared" si="9"/>
        <v>-8007000</v>
      </c>
      <c r="H38" s="1">
        <v>1</v>
      </c>
    </row>
    <row r="39" spans="1:8" x14ac:dyDescent="0.25">
      <c r="A39" s="30" t="s">
        <v>64</v>
      </c>
      <c r="B39" s="26" t="s">
        <v>65</v>
      </c>
      <c r="C39" s="21">
        <v>8403411.8100000005</v>
      </c>
      <c r="D39" s="21">
        <v>8495000</v>
      </c>
      <c r="E39" s="21">
        <f t="shared" si="8"/>
        <v>91588.189999999478</v>
      </c>
      <c r="F39" s="21">
        <v>8615000</v>
      </c>
      <c r="G39" s="21">
        <f t="shared" si="9"/>
        <v>120000</v>
      </c>
      <c r="H39" s="1">
        <v>1</v>
      </c>
    </row>
    <row r="40" spans="1:8" x14ac:dyDescent="0.25">
      <c r="A40" s="28" t="s">
        <v>66</v>
      </c>
      <c r="B40" s="24" t="s">
        <v>67</v>
      </c>
      <c r="C40" s="19">
        <v>26043511.920000002</v>
      </c>
      <c r="D40" s="19">
        <v>25736926.800000001</v>
      </c>
      <c r="E40" s="22">
        <f t="shared" si="8"/>
        <v>-306585.12000000104</v>
      </c>
      <c r="F40" s="19">
        <v>26226991.289999999</v>
      </c>
      <c r="G40" s="22">
        <f t="shared" si="9"/>
        <v>490064.48999999836</v>
      </c>
      <c r="H40" s="1">
        <v>1</v>
      </c>
    </row>
    <row r="41" spans="1:8" hidden="1" x14ac:dyDescent="0.25">
      <c r="A41" s="6" t="s">
        <v>68</v>
      </c>
      <c r="B41" s="7" t="s">
        <v>69</v>
      </c>
      <c r="C41" s="8">
        <v>23913532.260000002</v>
      </c>
      <c r="D41" s="8">
        <v>24957000</v>
      </c>
      <c r="E41" s="8">
        <f t="shared" si="8"/>
        <v>1043467.7399999984</v>
      </c>
      <c r="F41" s="8">
        <v>25470000</v>
      </c>
      <c r="G41" s="8">
        <f t="shared" si="9"/>
        <v>513000</v>
      </c>
    </row>
    <row r="42" spans="1:8" ht="25.5" hidden="1" x14ac:dyDescent="0.25">
      <c r="A42" s="9" t="s">
        <v>70</v>
      </c>
      <c r="B42" s="10" t="s">
        <v>71</v>
      </c>
      <c r="C42" s="11">
        <v>23913532.260000002</v>
      </c>
      <c r="D42" s="11">
        <v>24957000</v>
      </c>
      <c r="E42" s="11">
        <f t="shared" si="8"/>
        <v>1043467.7399999984</v>
      </c>
      <c r="F42" s="11">
        <v>25470000</v>
      </c>
      <c r="G42" s="11">
        <f t="shared" si="9"/>
        <v>513000</v>
      </c>
    </row>
    <row r="43" spans="1:8" ht="25.5" hidden="1" x14ac:dyDescent="0.25">
      <c r="A43" s="6" t="s">
        <v>72</v>
      </c>
      <c r="B43" s="7" t="s">
        <v>73</v>
      </c>
      <c r="C43" s="8">
        <v>137900</v>
      </c>
      <c r="D43" s="8">
        <v>96100</v>
      </c>
      <c r="E43" s="8">
        <f t="shared" si="8"/>
        <v>-41800</v>
      </c>
      <c r="F43" s="8">
        <v>99432</v>
      </c>
      <c r="G43" s="8">
        <f t="shared" si="9"/>
        <v>3332</v>
      </c>
    </row>
    <row r="44" spans="1:8" hidden="1" x14ac:dyDescent="0.25">
      <c r="A44" s="9" t="s">
        <v>74</v>
      </c>
      <c r="B44" s="10" t="s">
        <v>75</v>
      </c>
      <c r="C44" s="11">
        <v>38500</v>
      </c>
      <c r="D44" s="11">
        <v>30500</v>
      </c>
      <c r="E44" s="11">
        <f t="shared" si="8"/>
        <v>-8000</v>
      </c>
      <c r="F44" s="11">
        <v>36833</v>
      </c>
      <c r="G44" s="11">
        <f t="shared" si="9"/>
        <v>6333</v>
      </c>
    </row>
    <row r="45" spans="1:8" ht="38.25" hidden="1" x14ac:dyDescent="0.25">
      <c r="A45" s="9" t="s">
        <v>76</v>
      </c>
      <c r="B45" s="10" t="s">
        <v>77</v>
      </c>
      <c r="C45" s="11">
        <v>99400</v>
      </c>
      <c r="D45" s="11">
        <v>65600</v>
      </c>
      <c r="E45" s="11">
        <f t="shared" si="8"/>
        <v>-33800</v>
      </c>
      <c r="F45" s="11">
        <v>62599</v>
      </c>
      <c r="G45" s="11">
        <f t="shared" si="9"/>
        <v>-3001</v>
      </c>
    </row>
    <row r="46" spans="1:8" ht="25.5" x14ac:dyDescent="0.25">
      <c r="A46" s="28" t="s">
        <v>78</v>
      </c>
      <c r="B46" s="24" t="s">
        <v>79</v>
      </c>
      <c r="C46" s="19">
        <v>-2786.64</v>
      </c>
      <c r="D46" s="19">
        <v>0</v>
      </c>
      <c r="E46" s="22">
        <f>D46-C46</f>
        <v>2786.64</v>
      </c>
      <c r="F46" s="19">
        <v>0</v>
      </c>
      <c r="G46" s="22">
        <f>F46-D46</f>
        <v>0</v>
      </c>
      <c r="H46" s="1">
        <v>1</v>
      </c>
    </row>
    <row r="47" spans="1:8" hidden="1" x14ac:dyDescent="0.25">
      <c r="A47" s="6" t="s">
        <v>80</v>
      </c>
      <c r="B47" s="7" t="s">
        <v>81</v>
      </c>
      <c r="C47" s="8">
        <v>0</v>
      </c>
      <c r="D47" s="8">
        <v>-20000</v>
      </c>
      <c r="E47" s="8">
        <f t="shared" si="8"/>
        <v>-20000</v>
      </c>
      <c r="F47" s="8">
        <v>0</v>
      </c>
      <c r="G47" s="8">
        <f t="shared" si="9"/>
        <v>20000</v>
      </c>
    </row>
    <row r="48" spans="1:8" hidden="1" x14ac:dyDescent="0.25">
      <c r="A48" s="9" t="s">
        <v>82</v>
      </c>
      <c r="B48" s="10" t="s">
        <v>83</v>
      </c>
      <c r="C48" s="11">
        <v>0</v>
      </c>
      <c r="D48" s="11">
        <v>-20000</v>
      </c>
      <c r="E48" s="11">
        <f t="shared" si="8"/>
        <v>-20000</v>
      </c>
      <c r="F48" s="11">
        <v>0</v>
      </c>
      <c r="G48" s="11">
        <f t="shared" si="9"/>
        <v>20000</v>
      </c>
    </row>
    <row r="49" spans="1:8" ht="25.5" x14ac:dyDescent="0.25">
      <c r="A49" s="28" t="s">
        <v>84</v>
      </c>
      <c r="B49" s="24" t="s">
        <v>85</v>
      </c>
      <c r="C49" s="19">
        <f>C50+C52+C56+C60+C62</f>
        <v>111535046.55</v>
      </c>
      <c r="D49" s="19">
        <f t="shared" ref="D49:F49" si="13">D50+D52+D56+D60+D62</f>
        <v>77369152.75999999</v>
      </c>
      <c r="E49" s="22">
        <f t="shared" si="8"/>
        <v>-34165893.790000007</v>
      </c>
      <c r="F49" s="19">
        <f t="shared" si="13"/>
        <v>78279404</v>
      </c>
      <c r="G49" s="22">
        <f t="shared" si="9"/>
        <v>910251.24000000954</v>
      </c>
      <c r="H49" s="1">
        <v>1</v>
      </c>
    </row>
    <row r="50" spans="1:8" ht="38.25" x14ac:dyDescent="0.25">
      <c r="A50" s="29" t="s">
        <v>86</v>
      </c>
      <c r="B50" s="25" t="s">
        <v>87</v>
      </c>
      <c r="C50" s="20">
        <v>8000</v>
      </c>
      <c r="D50" s="20">
        <v>0</v>
      </c>
      <c r="E50" s="22">
        <f t="shared" si="8"/>
        <v>-8000</v>
      </c>
      <c r="F50" s="20">
        <v>50000</v>
      </c>
      <c r="G50" s="22">
        <f t="shared" si="9"/>
        <v>50000</v>
      </c>
      <c r="H50" s="1">
        <v>1</v>
      </c>
    </row>
    <row r="51" spans="1:8" ht="25.5" hidden="1" x14ac:dyDescent="0.25">
      <c r="A51" s="9" t="s">
        <v>88</v>
      </c>
      <c r="B51" s="10" t="s">
        <v>89</v>
      </c>
      <c r="C51" s="11">
        <v>4215000</v>
      </c>
      <c r="D51" s="11">
        <v>2046500</v>
      </c>
      <c r="E51" s="11">
        <f t="shared" si="8"/>
        <v>-2168500</v>
      </c>
      <c r="F51" s="11">
        <v>250000</v>
      </c>
      <c r="G51" s="11">
        <f t="shared" si="9"/>
        <v>-1796500</v>
      </c>
    </row>
    <row r="52" spans="1:8" ht="51" x14ac:dyDescent="0.25">
      <c r="A52" s="29" t="s">
        <v>90</v>
      </c>
      <c r="B52" s="25" t="s">
        <v>91</v>
      </c>
      <c r="C52" s="20">
        <f>C53+C54+C55</f>
        <v>99090812.390000001</v>
      </c>
      <c r="D52" s="20">
        <f t="shared" ref="D52:F52" si="14">D53+D54+D55</f>
        <v>63816000</v>
      </c>
      <c r="E52" s="22">
        <f t="shared" si="8"/>
        <v>-35274812.390000001</v>
      </c>
      <c r="F52" s="20">
        <f t="shared" si="14"/>
        <v>65331904</v>
      </c>
      <c r="G52" s="22">
        <f t="shared" si="9"/>
        <v>1515904</v>
      </c>
      <c r="H52" s="1">
        <v>1</v>
      </c>
    </row>
    <row r="53" spans="1:8" ht="38.25" x14ac:dyDescent="0.25">
      <c r="A53" s="30" t="s">
        <v>92</v>
      </c>
      <c r="B53" s="26" t="s">
        <v>93</v>
      </c>
      <c r="C53" s="21">
        <v>79135857.099999994</v>
      </c>
      <c r="D53" s="21">
        <v>45726000</v>
      </c>
      <c r="E53" s="21">
        <f t="shared" si="8"/>
        <v>-33409857.099999994</v>
      </c>
      <c r="F53" s="21">
        <v>47737944</v>
      </c>
      <c r="G53" s="21">
        <f t="shared" si="9"/>
        <v>2011944</v>
      </c>
      <c r="H53" s="1">
        <v>1</v>
      </c>
    </row>
    <row r="54" spans="1:8" ht="38.25" x14ac:dyDescent="0.25">
      <c r="A54" s="30" t="s">
        <v>94</v>
      </c>
      <c r="B54" s="26" t="s">
        <v>95</v>
      </c>
      <c r="C54" s="21">
        <v>110669.92</v>
      </c>
      <c r="D54" s="21">
        <v>90000</v>
      </c>
      <c r="E54" s="21">
        <f t="shared" si="8"/>
        <v>-20669.919999999998</v>
      </c>
      <c r="F54" s="21">
        <v>93960</v>
      </c>
      <c r="G54" s="21">
        <f t="shared" si="9"/>
        <v>3960</v>
      </c>
      <c r="H54" s="1">
        <v>1</v>
      </c>
    </row>
    <row r="55" spans="1:8" ht="25.5" x14ac:dyDescent="0.25">
      <c r="A55" s="30" t="s">
        <v>96</v>
      </c>
      <c r="B55" s="26" t="s">
        <v>97</v>
      </c>
      <c r="C55" s="21">
        <v>19844285.370000001</v>
      </c>
      <c r="D55" s="21">
        <v>18000000</v>
      </c>
      <c r="E55" s="21">
        <f t="shared" si="8"/>
        <v>-1844285.370000001</v>
      </c>
      <c r="F55" s="21">
        <v>17500000</v>
      </c>
      <c r="G55" s="21">
        <f t="shared" si="9"/>
        <v>-500000</v>
      </c>
      <c r="H55" s="1">
        <v>1</v>
      </c>
    </row>
    <row r="56" spans="1:8" ht="25.5" x14ac:dyDescent="0.25">
      <c r="A56" s="29" t="s">
        <v>98</v>
      </c>
      <c r="B56" s="25" t="s">
        <v>99</v>
      </c>
      <c r="C56" s="20">
        <v>1432924.37</v>
      </c>
      <c r="D56" s="20">
        <v>2915164.85</v>
      </c>
      <c r="E56" s="22">
        <f t="shared" si="8"/>
        <v>1482240.48</v>
      </c>
      <c r="F56" s="20">
        <v>2863500</v>
      </c>
      <c r="G56" s="22">
        <f t="shared" si="9"/>
        <v>-51664.850000000093</v>
      </c>
      <c r="H56" s="1">
        <v>1</v>
      </c>
    </row>
    <row r="57" spans="1:8" ht="25.5" hidden="1" x14ac:dyDescent="0.25">
      <c r="A57" s="9" t="s">
        <v>100</v>
      </c>
      <c r="B57" s="10" t="s">
        <v>101</v>
      </c>
      <c r="C57" s="11">
        <v>5149.75</v>
      </c>
      <c r="D57" s="11">
        <v>18000</v>
      </c>
      <c r="E57" s="11">
        <f t="shared" si="8"/>
        <v>12850.25</v>
      </c>
      <c r="F57" s="11">
        <v>13200</v>
      </c>
      <c r="G57" s="11">
        <f t="shared" si="9"/>
        <v>-4800</v>
      </c>
    </row>
    <row r="58" spans="1:8" ht="25.5" hidden="1" x14ac:dyDescent="0.25">
      <c r="A58" s="9" t="s">
        <v>102</v>
      </c>
      <c r="B58" s="10" t="s">
        <v>103</v>
      </c>
      <c r="C58" s="11">
        <v>0.01</v>
      </c>
      <c r="D58" s="11">
        <v>0</v>
      </c>
      <c r="E58" s="11">
        <f t="shared" si="8"/>
        <v>-0.01</v>
      </c>
      <c r="F58" s="11">
        <v>0</v>
      </c>
      <c r="G58" s="11">
        <f t="shared" si="9"/>
        <v>0</v>
      </c>
    </row>
    <row r="59" spans="1:8" ht="38.25" hidden="1" x14ac:dyDescent="0.25">
      <c r="A59" s="9" t="s">
        <v>104</v>
      </c>
      <c r="B59" s="10" t="s">
        <v>105</v>
      </c>
      <c r="C59" s="11">
        <v>0.2</v>
      </c>
      <c r="D59" s="11">
        <v>0</v>
      </c>
      <c r="E59" s="11">
        <f t="shared" si="8"/>
        <v>-0.2</v>
      </c>
      <c r="F59" s="11">
        <v>0</v>
      </c>
      <c r="G59" s="11">
        <f t="shared" si="9"/>
        <v>0</v>
      </c>
    </row>
    <row r="60" spans="1:8" x14ac:dyDescent="0.25">
      <c r="A60" s="29" t="s">
        <v>106</v>
      </c>
      <c r="B60" s="25" t="s">
        <v>107</v>
      </c>
      <c r="C60" s="20">
        <v>629458.91</v>
      </c>
      <c r="D60" s="20">
        <v>267987.90999999997</v>
      </c>
      <c r="E60" s="22">
        <f>D60-C60</f>
        <v>-361471.00000000006</v>
      </c>
      <c r="F60" s="20">
        <v>0</v>
      </c>
      <c r="G60" s="22">
        <f>F60-D60</f>
        <v>-267987.90999999997</v>
      </c>
      <c r="H60" s="1">
        <v>1</v>
      </c>
    </row>
    <row r="61" spans="1:8" ht="25.5" hidden="1" x14ac:dyDescent="0.25">
      <c r="A61" s="9" t="s">
        <v>108</v>
      </c>
      <c r="B61" s="10" t="s">
        <v>109</v>
      </c>
      <c r="C61" s="11">
        <v>1720729.23</v>
      </c>
      <c r="D61" s="11">
        <v>254562.36</v>
      </c>
      <c r="E61" s="11">
        <f t="shared" si="8"/>
        <v>-1466166.87</v>
      </c>
      <c r="F61" s="11">
        <v>200000</v>
      </c>
      <c r="G61" s="11">
        <f t="shared" si="9"/>
        <v>-54562.359999999986</v>
      </c>
    </row>
    <row r="62" spans="1:8" ht="38.25" x14ac:dyDescent="0.25">
      <c r="A62" s="29" t="s">
        <v>110</v>
      </c>
      <c r="B62" s="25" t="s">
        <v>111</v>
      </c>
      <c r="C62" s="20">
        <v>10373850.880000001</v>
      </c>
      <c r="D62" s="20">
        <v>10370000</v>
      </c>
      <c r="E62" s="22">
        <f>D62-C62</f>
        <v>-3850.8800000008196</v>
      </c>
      <c r="F62" s="20">
        <v>10034000</v>
      </c>
      <c r="G62" s="22">
        <f>F62-D62</f>
        <v>-336000</v>
      </c>
      <c r="H62" s="1">
        <v>1</v>
      </c>
    </row>
    <row r="63" spans="1:8" ht="38.25" hidden="1" x14ac:dyDescent="0.25">
      <c r="A63" s="9" t="s">
        <v>112</v>
      </c>
      <c r="B63" s="10" t="s">
        <v>113</v>
      </c>
      <c r="C63" s="11">
        <v>9458879.7899999991</v>
      </c>
      <c r="D63" s="11">
        <v>3938000</v>
      </c>
      <c r="E63" s="11">
        <f t="shared" si="8"/>
        <v>-5520879.7899999991</v>
      </c>
      <c r="F63" s="11">
        <v>4080700</v>
      </c>
      <c r="G63" s="11">
        <f t="shared" si="9"/>
        <v>142700</v>
      </c>
    </row>
    <row r="64" spans="1:8" ht="51" hidden="1" x14ac:dyDescent="0.25">
      <c r="A64" s="9" t="s">
        <v>114</v>
      </c>
      <c r="B64" s="10" t="s">
        <v>115</v>
      </c>
      <c r="C64" s="11">
        <v>0</v>
      </c>
      <c r="D64" s="11">
        <v>5547452.7199999997</v>
      </c>
      <c r="E64" s="11">
        <f t="shared" si="8"/>
        <v>5547452.7199999997</v>
      </c>
      <c r="F64" s="11">
        <v>4500000</v>
      </c>
      <c r="G64" s="11">
        <f t="shared" si="9"/>
        <v>-1047452.7199999997</v>
      </c>
    </row>
    <row r="65" spans="1:8" x14ac:dyDescent="0.25">
      <c r="A65" s="28" t="s">
        <v>116</v>
      </c>
      <c r="B65" s="24" t="s">
        <v>117</v>
      </c>
      <c r="C65" s="19">
        <v>177905051.55000001</v>
      </c>
      <c r="D65" s="19">
        <v>12428154.609999999</v>
      </c>
      <c r="E65" s="22">
        <f t="shared" si="8"/>
        <v>-165476896.94</v>
      </c>
      <c r="F65" s="19">
        <v>13159222.529999999</v>
      </c>
      <c r="G65" s="22">
        <f t="shared" si="9"/>
        <v>731067.91999999993</v>
      </c>
      <c r="H65" s="1">
        <v>1</v>
      </c>
    </row>
    <row r="66" spans="1:8" x14ac:dyDescent="0.25">
      <c r="A66" s="29" t="s">
        <v>118</v>
      </c>
      <c r="B66" s="25" t="s">
        <v>119</v>
      </c>
      <c r="C66" s="20">
        <v>177905051.55000001</v>
      </c>
      <c r="D66" s="20">
        <v>12428154.609999999</v>
      </c>
      <c r="E66" s="22">
        <f t="shared" si="8"/>
        <v>-165476896.94</v>
      </c>
      <c r="F66" s="20">
        <v>13159222.529999999</v>
      </c>
      <c r="G66" s="22">
        <f t="shared" si="9"/>
        <v>731067.91999999993</v>
      </c>
      <c r="H66" s="1">
        <v>1</v>
      </c>
    </row>
    <row r="67" spans="1:8" hidden="1" x14ac:dyDescent="0.25">
      <c r="A67" s="9" t="s">
        <v>120</v>
      </c>
      <c r="B67" s="10" t="s">
        <v>121</v>
      </c>
      <c r="C67" s="11">
        <v>514547.85</v>
      </c>
      <c r="D67" s="11">
        <v>756752.41</v>
      </c>
      <c r="E67" s="11">
        <f t="shared" si="8"/>
        <v>242204.56000000006</v>
      </c>
      <c r="F67" s="11">
        <v>776553</v>
      </c>
      <c r="G67" s="11">
        <f t="shared" si="9"/>
        <v>19800.589999999967</v>
      </c>
    </row>
    <row r="68" spans="1:8" hidden="1" x14ac:dyDescent="0.25">
      <c r="A68" s="9" t="s">
        <v>122</v>
      </c>
      <c r="B68" s="10" t="s">
        <v>123</v>
      </c>
      <c r="C68" s="11">
        <v>382230.87</v>
      </c>
      <c r="D68" s="11">
        <v>371510.68</v>
      </c>
      <c r="E68" s="11">
        <f t="shared" si="8"/>
        <v>-10720.190000000002</v>
      </c>
      <c r="F68" s="11">
        <v>371511</v>
      </c>
      <c r="G68" s="11">
        <f t="shared" si="9"/>
        <v>0.32000000000698492</v>
      </c>
    </row>
    <row r="69" spans="1:8" hidden="1" x14ac:dyDescent="0.25">
      <c r="A69" s="9" t="s">
        <v>124</v>
      </c>
      <c r="B69" s="10" t="s">
        <v>125</v>
      </c>
      <c r="C69" s="11">
        <v>3902238.04</v>
      </c>
      <c r="D69" s="11">
        <v>24627461.579999998</v>
      </c>
      <c r="E69" s="11">
        <f t="shared" si="8"/>
        <v>20725223.539999999</v>
      </c>
      <c r="F69" s="11">
        <v>3867462</v>
      </c>
      <c r="G69" s="11">
        <f t="shared" si="9"/>
        <v>-20759999.579999998</v>
      </c>
    </row>
    <row r="70" spans="1:8" ht="25.5" hidden="1" x14ac:dyDescent="0.25">
      <c r="A70" s="9" t="s">
        <v>126</v>
      </c>
      <c r="B70" s="10" t="s">
        <v>127</v>
      </c>
      <c r="C70" s="11">
        <v>0</v>
      </c>
      <c r="D70" s="11">
        <v>475.29</v>
      </c>
      <c r="E70" s="11">
        <f t="shared" si="8"/>
        <v>475.29</v>
      </c>
      <c r="F70" s="11">
        <v>476</v>
      </c>
      <c r="G70" s="11">
        <f t="shared" si="9"/>
        <v>0.70999999999997954</v>
      </c>
    </row>
    <row r="71" spans="1:8" x14ac:dyDescent="0.25">
      <c r="A71" s="28" t="s">
        <v>128</v>
      </c>
      <c r="B71" s="24" t="s">
        <v>129</v>
      </c>
      <c r="C71" s="19">
        <f>C72+C74</f>
        <v>4967923.57</v>
      </c>
      <c r="D71" s="19">
        <f t="shared" ref="D71:F71" si="15">D72+D74</f>
        <v>3956278.88</v>
      </c>
      <c r="E71" s="22">
        <f t="shared" si="8"/>
        <v>-1011644.6900000004</v>
      </c>
      <c r="F71" s="19">
        <f t="shared" si="15"/>
        <v>3688435</v>
      </c>
      <c r="G71" s="22">
        <f t="shared" si="9"/>
        <v>-267843.87999999989</v>
      </c>
      <c r="H71" s="1">
        <v>1</v>
      </c>
    </row>
    <row r="72" spans="1:8" x14ac:dyDescent="0.25">
      <c r="A72" s="29" t="s">
        <v>130</v>
      </c>
      <c r="B72" s="25" t="s">
        <v>131</v>
      </c>
      <c r="C72" s="20">
        <v>1489099.15</v>
      </c>
      <c r="D72" s="20">
        <v>729147.87</v>
      </c>
      <c r="E72" s="22">
        <f t="shared" si="8"/>
        <v>-759951.27999999991</v>
      </c>
      <c r="F72" s="20">
        <v>888435</v>
      </c>
      <c r="G72" s="22">
        <f t="shared" si="9"/>
        <v>159287.13</v>
      </c>
      <c r="H72" s="1">
        <v>1</v>
      </c>
    </row>
    <row r="73" spans="1:8" hidden="1" x14ac:dyDescent="0.25">
      <c r="A73" s="9" t="s">
        <v>132</v>
      </c>
      <c r="B73" s="10" t="s">
        <v>133</v>
      </c>
      <c r="C73" s="11">
        <v>2647505.83</v>
      </c>
      <c r="D73" s="11">
        <v>2798610.09</v>
      </c>
      <c r="E73" s="11">
        <f t="shared" si="8"/>
        <v>151104.25999999978</v>
      </c>
      <c r="F73" s="11">
        <v>3082808</v>
      </c>
      <c r="G73" s="11">
        <f t="shared" si="9"/>
        <v>284197.91000000015</v>
      </c>
    </row>
    <row r="74" spans="1:8" x14ac:dyDescent="0.25">
      <c r="A74" s="29" t="s">
        <v>134</v>
      </c>
      <c r="B74" s="25" t="s">
        <v>135</v>
      </c>
      <c r="C74" s="20">
        <v>3478824.42</v>
      </c>
      <c r="D74" s="20">
        <v>3227131.01</v>
      </c>
      <c r="E74" s="22">
        <f>D74-C74</f>
        <v>-251693.41000000015</v>
      </c>
      <c r="F74" s="20">
        <v>2800000</v>
      </c>
      <c r="G74" s="22">
        <f>F74-D74</f>
        <v>-427131.00999999978</v>
      </c>
      <c r="H74" s="1">
        <v>1</v>
      </c>
    </row>
    <row r="75" spans="1:8" hidden="1" x14ac:dyDescent="0.25">
      <c r="A75" s="9" t="s">
        <v>136</v>
      </c>
      <c r="B75" s="10" t="s">
        <v>137</v>
      </c>
      <c r="C75" s="11">
        <v>6277102.6900000004</v>
      </c>
      <c r="D75" s="11">
        <v>5328186.66</v>
      </c>
      <c r="E75" s="11">
        <f t="shared" ref="E75:E126" si="16">D75-C75</f>
        <v>-948916.03000000026</v>
      </c>
      <c r="F75" s="11">
        <v>3729341</v>
      </c>
      <c r="G75" s="11">
        <f t="shared" ref="G75:G126" si="17">F75-D75</f>
        <v>-1598845.6600000001</v>
      </c>
    </row>
    <row r="76" spans="1:8" x14ac:dyDescent="0.25">
      <c r="A76" s="28" t="s">
        <v>138</v>
      </c>
      <c r="B76" s="24" t="s">
        <v>139</v>
      </c>
      <c r="C76" s="19">
        <f>C77+C79</f>
        <v>14907193.199999999</v>
      </c>
      <c r="D76" s="19">
        <f t="shared" ref="D76:F76" si="18">D77+D79</f>
        <v>35053913.159999996</v>
      </c>
      <c r="E76" s="22">
        <f t="shared" si="16"/>
        <v>20146719.959999997</v>
      </c>
      <c r="F76" s="19">
        <f t="shared" si="18"/>
        <v>10898660.210000001</v>
      </c>
      <c r="G76" s="22">
        <f t="shared" si="17"/>
        <v>-24155252.949999996</v>
      </c>
      <c r="H76" s="1">
        <v>1</v>
      </c>
    </row>
    <row r="77" spans="1:8" ht="38.25" x14ac:dyDescent="0.25">
      <c r="A77" s="29" t="s">
        <v>140</v>
      </c>
      <c r="B77" s="25" t="s">
        <v>141</v>
      </c>
      <c r="C77" s="20">
        <v>6056114.46</v>
      </c>
      <c r="D77" s="20">
        <v>9101255.0199999996</v>
      </c>
      <c r="E77" s="22">
        <f t="shared" si="16"/>
        <v>3045140.5599999996</v>
      </c>
      <c r="F77" s="20">
        <v>4262660.21</v>
      </c>
      <c r="G77" s="22">
        <f t="shared" si="17"/>
        <v>-4838594.8099999996</v>
      </c>
      <c r="H77" s="1">
        <v>1</v>
      </c>
    </row>
    <row r="78" spans="1:8" ht="51" hidden="1" x14ac:dyDescent="0.25">
      <c r="A78" s="9" t="s">
        <v>142</v>
      </c>
      <c r="B78" s="10" t="s">
        <v>143</v>
      </c>
      <c r="C78" s="11">
        <v>7329317.0899999999</v>
      </c>
      <c r="D78" s="11">
        <v>6144000</v>
      </c>
      <c r="E78" s="11">
        <f t="shared" si="16"/>
        <v>-1185317.0899999999</v>
      </c>
      <c r="F78" s="11">
        <v>2566000</v>
      </c>
      <c r="G78" s="11">
        <f t="shared" si="17"/>
        <v>-3578000</v>
      </c>
    </row>
    <row r="79" spans="1:8" ht="18" customHeight="1" x14ac:dyDescent="0.25">
      <c r="A79" s="29" t="s">
        <v>144</v>
      </c>
      <c r="B79" s="25" t="s">
        <v>145</v>
      </c>
      <c r="C79" s="20">
        <v>8851078.7400000002</v>
      </c>
      <c r="D79" s="20">
        <v>25952658.140000001</v>
      </c>
      <c r="E79" s="22">
        <f>D79-C79</f>
        <v>17101579.399999999</v>
      </c>
      <c r="F79" s="20">
        <v>6636000</v>
      </c>
      <c r="G79" s="22">
        <f>F79-D79</f>
        <v>-19316658.140000001</v>
      </c>
      <c r="H79" s="1">
        <v>1</v>
      </c>
    </row>
    <row r="80" spans="1:8" hidden="1" x14ac:dyDescent="0.25">
      <c r="A80" s="9" t="s">
        <v>146</v>
      </c>
      <c r="B80" s="10" t="s">
        <v>147</v>
      </c>
      <c r="C80" s="11">
        <v>6893878.9500000002</v>
      </c>
      <c r="D80" s="11">
        <v>4500000</v>
      </c>
      <c r="E80" s="11">
        <f t="shared" si="16"/>
        <v>-2393878.9500000002</v>
      </c>
      <c r="F80" s="11">
        <v>3000000</v>
      </c>
      <c r="G80" s="11">
        <f t="shared" si="17"/>
        <v>-1500000</v>
      </c>
    </row>
    <row r="81" spans="1:8" x14ac:dyDescent="0.25">
      <c r="A81" s="28" t="s">
        <v>148</v>
      </c>
      <c r="B81" s="24" t="s">
        <v>149</v>
      </c>
      <c r="C81" s="19">
        <f>C82+C96+C100+C103+C106+C95</f>
        <v>11057946.319999998</v>
      </c>
      <c r="D81" s="19">
        <f t="shared" ref="D81:F81" si="19">D82+D96+D100+D103+D106+D95</f>
        <v>16780403.169999998</v>
      </c>
      <c r="E81" s="22">
        <f t="shared" si="16"/>
        <v>5722456.8499999996</v>
      </c>
      <c r="F81" s="19">
        <f t="shared" si="19"/>
        <v>10949960.51</v>
      </c>
      <c r="G81" s="22">
        <f t="shared" si="17"/>
        <v>-5830442.6599999983</v>
      </c>
      <c r="H81" s="1">
        <v>1</v>
      </c>
    </row>
    <row r="82" spans="1:8" ht="25.5" x14ac:dyDescent="0.25">
      <c r="A82" s="29" t="s">
        <v>150</v>
      </c>
      <c r="B82" s="25" t="s">
        <v>151</v>
      </c>
      <c r="C82" s="20">
        <v>7377997.2199999997</v>
      </c>
      <c r="D82" s="20">
        <v>12383675.42</v>
      </c>
      <c r="E82" s="22">
        <f t="shared" si="16"/>
        <v>5005678.2</v>
      </c>
      <c r="F82" s="20">
        <v>7914810.5700000003</v>
      </c>
      <c r="G82" s="22">
        <f t="shared" si="17"/>
        <v>-4468864.8499999996</v>
      </c>
      <c r="H82" s="1">
        <v>1</v>
      </c>
    </row>
    <row r="83" spans="1:8" ht="38.25" hidden="1" x14ac:dyDescent="0.25">
      <c r="A83" s="9" t="s">
        <v>152</v>
      </c>
      <c r="B83" s="10" t="s">
        <v>153</v>
      </c>
      <c r="C83" s="11">
        <v>67488.03</v>
      </c>
      <c r="D83" s="11">
        <v>251600</v>
      </c>
      <c r="E83" s="11">
        <f t="shared" si="16"/>
        <v>184111.97</v>
      </c>
      <c r="F83" s="11">
        <v>140900</v>
      </c>
      <c r="G83" s="11">
        <f t="shared" si="17"/>
        <v>-110700</v>
      </c>
    </row>
    <row r="84" spans="1:8" ht="38.25" hidden="1" x14ac:dyDescent="0.25">
      <c r="A84" s="9" t="s">
        <v>154</v>
      </c>
      <c r="B84" s="10" t="s">
        <v>155</v>
      </c>
      <c r="C84" s="11">
        <v>187217.24</v>
      </c>
      <c r="D84" s="11">
        <v>486000</v>
      </c>
      <c r="E84" s="11">
        <f t="shared" si="16"/>
        <v>298782.76</v>
      </c>
      <c r="F84" s="11">
        <v>309300</v>
      </c>
      <c r="G84" s="11">
        <f t="shared" si="17"/>
        <v>-176700</v>
      </c>
    </row>
    <row r="85" spans="1:8" ht="38.25" hidden="1" x14ac:dyDescent="0.25">
      <c r="A85" s="9" t="s">
        <v>156</v>
      </c>
      <c r="B85" s="10" t="s">
        <v>157</v>
      </c>
      <c r="C85" s="11">
        <v>43216.13</v>
      </c>
      <c r="D85" s="11">
        <v>91900</v>
      </c>
      <c r="E85" s="11">
        <f t="shared" si="16"/>
        <v>48683.87</v>
      </c>
      <c r="F85" s="11">
        <v>61100</v>
      </c>
      <c r="G85" s="11">
        <f t="shared" si="17"/>
        <v>-30800</v>
      </c>
    </row>
    <row r="86" spans="1:8" ht="38.25" hidden="1" x14ac:dyDescent="0.25">
      <c r="A86" s="9" t="s">
        <v>158</v>
      </c>
      <c r="B86" s="10" t="s">
        <v>159</v>
      </c>
      <c r="C86" s="11">
        <v>63250</v>
      </c>
      <c r="D86" s="11">
        <v>1284000</v>
      </c>
      <c r="E86" s="11">
        <f t="shared" si="16"/>
        <v>1220750</v>
      </c>
      <c r="F86" s="11">
        <v>506800</v>
      </c>
      <c r="G86" s="11">
        <f t="shared" si="17"/>
        <v>-777200</v>
      </c>
    </row>
    <row r="87" spans="1:8" ht="38.25" hidden="1" x14ac:dyDescent="0.25">
      <c r="A87" s="9" t="s">
        <v>160</v>
      </c>
      <c r="B87" s="10" t="s">
        <v>161</v>
      </c>
      <c r="C87" s="11">
        <v>1000</v>
      </c>
      <c r="D87" s="11">
        <v>40000</v>
      </c>
      <c r="E87" s="11">
        <f t="shared" si="16"/>
        <v>39000</v>
      </c>
      <c r="F87" s="11">
        <v>14000</v>
      </c>
      <c r="G87" s="11">
        <f t="shared" si="17"/>
        <v>-26000</v>
      </c>
    </row>
    <row r="88" spans="1:8" ht="25.5" hidden="1" x14ac:dyDescent="0.25">
      <c r="A88" s="9" t="s">
        <v>162</v>
      </c>
      <c r="B88" s="10" t="s">
        <v>163</v>
      </c>
      <c r="C88" s="11">
        <v>0</v>
      </c>
      <c r="D88" s="11">
        <v>156000</v>
      </c>
      <c r="E88" s="11">
        <f t="shared" si="16"/>
        <v>156000</v>
      </c>
      <c r="F88" s="11">
        <v>52000</v>
      </c>
      <c r="G88" s="11">
        <f t="shared" si="17"/>
        <v>-104000</v>
      </c>
    </row>
    <row r="89" spans="1:8" ht="38.25" hidden="1" x14ac:dyDescent="0.25">
      <c r="A89" s="9" t="s">
        <v>164</v>
      </c>
      <c r="B89" s="10" t="s">
        <v>165</v>
      </c>
      <c r="C89" s="11">
        <v>15000</v>
      </c>
      <c r="D89" s="11">
        <v>200000</v>
      </c>
      <c r="E89" s="11">
        <f t="shared" si="16"/>
        <v>185000</v>
      </c>
      <c r="F89" s="11">
        <v>76700</v>
      </c>
      <c r="G89" s="11">
        <f t="shared" si="17"/>
        <v>-123300</v>
      </c>
    </row>
    <row r="90" spans="1:8" ht="38.25" hidden="1" x14ac:dyDescent="0.25">
      <c r="A90" s="9" t="s">
        <v>166</v>
      </c>
      <c r="B90" s="10" t="s">
        <v>167</v>
      </c>
      <c r="C90" s="11">
        <v>145221.62</v>
      </c>
      <c r="D90" s="11">
        <v>1116800</v>
      </c>
      <c r="E90" s="11">
        <f t="shared" si="16"/>
        <v>971578.38</v>
      </c>
      <c r="F90" s="11">
        <v>377400</v>
      </c>
      <c r="G90" s="11">
        <f t="shared" si="17"/>
        <v>-739400</v>
      </c>
    </row>
    <row r="91" spans="1:8" ht="38.25" hidden="1" x14ac:dyDescent="0.25">
      <c r="A91" s="9" t="s">
        <v>168</v>
      </c>
      <c r="B91" s="10" t="s">
        <v>169</v>
      </c>
      <c r="C91" s="11">
        <v>114535.31</v>
      </c>
      <c r="D91" s="11">
        <v>263200</v>
      </c>
      <c r="E91" s="11">
        <f t="shared" si="16"/>
        <v>148664.69</v>
      </c>
      <c r="F91" s="11">
        <v>74100</v>
      </c>
      <c r="G91" s="11">
        <f t="shared" si="17"/>
        <v>-189100</v>
      </c>
    </row>
    <row r="92" spans="1:8" ht="38.25" hidden="1" x14ac:dyDescent="0.25">
      <c r="A92" s="9" t="s">
        <v>170</v>
      </c>
      <c r="B92" s="10" t="s">
        <v>171</v>
      </c>
      <c r="C92" s="11">
        <v>4166.67</v>
      </c>
      <c r="D92" s="11">
        <v>230600</v>
      </c>
      <c r="E92" s="11">
        <f t="shared" si="16"/>
        <v>226433.33</v>
      </c>
      <c r="F92" s="11">
        <v>79000</v>
      </c>
      <c r="G92" s="11">
        <f t="shared" si="17"/>
        <v>-151600</v>
      </c>
    </row>
    <row r="93" spans="1:8" ht="25.5" hidden="1" x14ac:dyDescent="0.25">
      <c r="A93" s="9" t="s">
        <v>172</v>
      </c>
      <c r="B93" s="10" t="s">
        <v>173</v>
      </c>
      <c r="C93" s="11">
        <v>268085.77</v>
      </c>
      <c r="D93" s="11">
        <v>512050</v>
      </c>
      <c r="E93" s="11">
        <f t="shared" si="16"/>
        <v>243964.22999999998</v>
      </c>
      <c r="F93" s="11">
        <v>291300</v>
      </c>
      <c r="G93" s="11">
        <f t="shared" si="17"/>
        <v>-220750</v>
      </c>
    </row>
    <row r="94" spans="1:8" ht="38.25" hidden="1" x14ac:dyDescent="0.25">
      <c r="A94" s="9" t="s">
        <v>174</v>
      </c>
      <c r="B94" s="10" t="s">
        <v>175</v>
      </c>
      <c r="C94" s="11">
        <v>472231.34</v>
      </c>
      <c r="D94" s="11">
        <v>1950500</v>
      </c>
      <c r="E94" s="11">
        <f t="shared" si="16"/>
        <v>1478268.66</v>
      </c>
      <c r="F94" s="11">
        <v>980400</v>
      </c>
      <c r="G94" s="11">
        <f t="shared" si="17"/>
        <v>-970100</v>
      </c>
    </row>
    <row r="95" spans="1:8" ht="51.75" customHeight="1" x14ac:dyDescent="0.25">
      <c r="A95" s="30" t="s">
        <v>250</v>
      </c>
      <c r="B95" s="26" t="s">
        <v>251</v>
      </c>
      <c r="C95" s="21">
        <v>108556.7</v>
      </c>
      <c r="D95" s="21">
        <v>165631.57999999999</v>
      </c>
      <c r="E95" s="21">
        <f t="shared" si="16"/>
        <v>57074.87999999999</v>
      </c>
      <c r="F95" s="21">
        <v>463454.05</v>
      </c>
      <c r="G95" s="21">
        <f t="shared" si="17"/>
        <v>297822.46999999997</v>
      </c>
    </row>
    <row r="96" spans="1:8" ht="25.5" x14ac:dyDescent="0.25">
      <c r="A96" s="29" t="s">
        <v>176</v>
      </c>
      <c r="B96" s="25" t="s">
        <v>177</v>
      </c>
      <c r="C96" s="20">
        <v>4000</v>
      </c>
      <c r="D96" s="20">
        <v>6000</v>
      </c>
      <c r="E96" s="22">
        <f t="shared" si="16"/>
        <v>2000</v>
      </c>
      <c r="F96" s="20">
        <v>0</v>
      </c>
      <c r="G96" s="22">
        <f t="shared" si="17"/>
        <v>-6000</v>
      </c>
      <c r="H96" s="1">
        <v>1</v>
      </c>
    </row>
    <row r="97" spans="1:8" ht="25.5" hidden="1" x14ac:dyDescent="0.25">
      <c r="A97" s="9" t="s">
        <v>178</v>
      </c>
      <c r="B97" s="10" t="s">
        <v>179</v>
      </c>
      <c r="C97" s="11">
        <v>0</v>
      </c>
      <c r="D97" s="11">
        <v>9000</v>
      </c>
      <c r="E97" s="11">
        <f t="shared" si="16"/>
        <v>9000</v>
      </c>
      <c r="F97" s="11">
        <v>0</v>
      </c>
      <c r="G97" s="11">
        <f t="shared" si="17"/>
        <v>-9000</v>
      </c>
    </row>
    <row r="98" spans="1:8" ht="25.5" hidden="1" x14ac:dyDescent="0.25">
      <c r="A98" s="9" t="s">
        <v>181</v>
      </c>
      <c r="B98" s="10" t="s">
        <v>182</v>
      </c>
      <c r="C98" s="11">
        <v>0</v>
      </c>
      <c r="D98" s="11">
        <v>401357.34</v>
      </c>
      <c r="E98" s="11">
        <f t="shared" si="16"/>
        <v>401357.34</v>
      </c>
      <c r="F98" s="11">
        <v>1826100</v>
      </c>
      <c r="G98" s="11">
        <f t="shared" si="17"/>
        <v>1424742.66</v>
      </c>
    </row>
    <row r="99" spans="1:8" ht="51" hidden="1" x14ac:dyDescent="0.25">
      <c r="A99" s="9" t="s">
        <v>183</v>
      </c>
      <c r="B99" s="10" t="s">
        <v>184</v>
      </c>
      <c r="C99" s="11">
        <v>0</v>
      </c>
      <c r="D99" s="11">
        <v>432000</v>
      </c>
      <c r="E99" s="11">
        <f t="shared" si="16"/>
        <v>432000</v>
      </c>
      <c r="F99" s="11">
        <v>0</v>
      </c>
      <c r="G99" s="11">
        <f t="shared" si="17"/>
        <v>-432000</v>
      </c>
    </row>
    <row r="100" spans="1:8" ht="51" x14ac:dyDescent="0.25">
      <c r="A100" s="29" t="s">
        <v>185</v>
      </c>
      <c r="B100" s="25" t="s">
        <v>180</v>
      </c>
      <c r="C100" s="20">
        <v>754574.53</v>
      </c>
      <c r="D100" s="20">
        <v>1418262.23</v>
      </c>
      <c r="E100" s="22">
        <f>D100-C100</f>
        <v>663687.69999999995</v>
      </c>
      <c r="F100" s="20">
        <v>923742.01</v>
      </c>
      <c r="G100" s="22">
        <f>F100-D100</f>
        <v>-494520.22</v>
      </c>
      <c r="H100" s="1">
        <v>1</v>
      </c>
    </row>
    <row r="101" spans="1:8" ht="25.5" hidden="1" x14ac:dyDescent="0.25">
      <c r="A101" s="9" t="s">
        <v>186</v>
      </c>
      <c r="B101" s="10" t="s">
        <v>182</v>
      </c>
      <c r="C101" s="11">
        <v>3185258.64</v>
      </c>
      <c r="D101" s="11">
        <v>0</v>
      </c>
      <c r="E101" s="11">
        <f t="shared" si="16"/>
        <v>-3185258.64</v>
      </c>
      <c r="F101" s="11">
        <v>0</v>
      </c>
      <c r="G101" s="11">
        <f t="shared" si="17"/>
        <v>0</v>
      </c>
    </row>
    <row r="102" spans="1:8" ht="51" hidden="1" x14ac:dyDescent="0.25">
      <c r="A102" s="9" t="s">
        <v>187</v>
      </c>
      <c r="B102" s="10" t="s">
        <v>184</v>
      </c>
      <c r="C102" s="11">
        <v>106024.76</v>
      </c>
      <c r="D102" s="11">
        <v>0</v>
      </c>
      <c r="E102" s="11">
        <f t="shared" si="16"/>
        <v>-106024.76</v>
      </c>
      <c r="F102" s="11">
        <v>0</v>
      </c>
      <c r="G102" s="11">
        <f t="shared" si="17"/>
        <v>0</v>
      </c>
    </row>
    <row r="103" spans="1:8" x14ac:dyDescent="0.25">
      <c r="A103" s="29" t="s">
        <v>188</v>
      </c>
      <c r="B103" s="25" t="s">
        <v>189</v>
      </c>
      <c r="C103" s="20">
        <v>1774340.42</v>
      </c>
      <c r="D103" s="20">
        <v>2568891.4900000002</v>
      </c>
      <c r="E103" s="22">
        <f>D103-C103</f>
        <v>794551.0700000003</v>
      </c>
      <c r="F103" s="20">
        <v>1227110.78</v>
      </c>
      <c r="G103" s="22">
        <f>F103-D103</f>
        <v>-1341780.7100000002</v>
      </c>
      <c r="H103" s="1">
        <v>1</v>
      </c>
    </row>
    <row r="104" spans="1:8" ht="51" hidden="1" x14ac:dyDescent="0.25">
      <c r="A104" s="9" t="s">
        <v>190</v>
      </c>
      <c r="B104" s="10" t="s">
        <v>191</v>
      </c>
      <c r="C104" s="11">
        <v>307317.74</v>
      </c>
      <c r="D104" s="11">
        <v>981668</v>
      </c>
      <c r="E104" s="11">
        <f t="shared" si="16"/>
        <v>674350.26</v>
      </c>
      <c r="F104" s="11">
        <v>159091</v>
      </c>
      <c r="G104" s="11">
        <f t="shared" si="17"/>
        <v>-822577</v>
      </c>
    </row>
    <row r="105" spans="1:8" ht="38.25" hidden="1" x14ac:dyDescent="0.25">
      <c r="A105" s="9" t="s">
        <v>192</v>
      </c>
      <c r="B105" s="10" t="s">
        <v>193</v>
      </c>
      <c r="C105" s="11">
        <v>5325606.9800000004</v>
      </c>
      <c r="D105" s="11">
        <v>2740355.43</v>
      </c>
      <c r="E105" s="11">
        <f t="shared" si="16"/>
        <v>-2585251.5500000003</v>
      </c>
      <c r="F105" s="11">
        <v>4054000</v>
      </c>
      <c r="G105" s="11">
        <f t="shared" si="17"/>
        <v>1313644.5699999998</v>
      </c>
    </row>
    <row r="106" spans="1:8" x14ac:dyDescent="0.25">
      <c r="A106" s="29" t="s">
        <v>194</v>
      </c>
      <c r="B106" s="25" t="s">
        <v>195</v>
      </c>
      <c r="C106" s="20">
        <v>1038477.45</v>
      </c>
      <c r="D106" s="20">
        <v>237942.45</v>
      </c>
      <c r="E106" s="22">
        <f>D106-C106</f>
        <v>-800535</v>
      </c>
      <c r="F106" s="20">
        <v>420843.1</v>
      </c>
      <c r="G106" s="22">
        <f>F106-D106</f>
        <v>182900.64999999997</v>
      </c>
      <c r="H106" s="1">
        <v>1</v>
      </c>
    </row>
    <row r="107" spans="1:8" ht="51" hidden="1" x14ac:dyDescent="0.25">
      <c r="A107" s="9" t="s">
        <v>196</v>
      </c>
      <c r="B107" s="10" t="s">
        <v>197</v>
      </c>
      <c r="C107" s="11">
        <v>5488</v>
      </c>
      <c r="D107" s="11">
        <v>11796023.039999999</v>
      </c>
      <c r="E107" s="11">
        <f t="shared" si="16"/>
        <v>11790535.039999999</v>
      </c>
      <c r="F107" s="11">
        <v>17500</v>
      </c>
      <c r="G107" s="11">
        <f t="shared" si="17"/>
        <v>-11778523.039999999</v>
      </c>
    </row>
    <row r="108" spans="1:8" hidden="1" x14ac:dyDescent="0.25">
      <c r="A108" s="9" t="s">
        <v>198</v>
      </c>
      <c r="B108" s="10" t="s">
        <v>199</v>
      </c>
      <c r="C108" s="11">
        <v>58240.51</v>
      </c>
      <c r="D108" s="11">
        <v>105730.62</v>
      </c>
      <c r="E108" s="11">
        <f t="shared" si="16"/>
        <v>47490.109999999993</v>
      </c>
      <c r="F108" s="11">
        <v>48521</v>
      </c>
      <c r="G108" s="11">
        <f t="shared" si="17"/>
        <v>-57209.619999999995</v>
      </c>
    </row>
    <row r="109" spans="1:8" x14ac:dyDescent="0.25">
      <c r="A109" s="28" t="s">
        <v>200</v>
      </c>
      <c r="B109" s="24" t="s">
        <v>201</v>
      </c>
      <c r="C109" s="19">
        <v>115866.46</v>
      </c>
      <c r="D109" s="19">
        <v>98170.559999999998</v>
      </c>
      <c r="E109" s="22">
        <f>D109-C109</f>
        <v>-17695.900000000009</v>
      </c>
      <c r="F109" s="19">
        <v>0</v>
      </c>
      <c r="G109" s="22">
        <f>F109-D109</f>
        <v>-98170.559999999998</v>
      </c>
      <c r="H109" s="1">
        <v>1</v>
      </c>
    </row>
    <row r="110" spans="1:8" hidden="1" x14ac:dyDescent="0.25">
      <c r="A110" s="6" t="s">
        <v>202</v>
      </c>
      <c r="B110" s="7" t="s">
        <v>203</v>
      </c>
      <c r="C110" s="8">
        <v>-38817.629999999997</v>
      </c>
      <c r="D110" s="8">
        <v>0</v>
      </c>
      <c r="E110" s="8">
        <f t="shared" si="16"/>
        <v>38817.629999999997</v>
      </c>
      <c r="F110" s="8">
        <v>0</v>
      </c>
      <c r="G110" s="8">
        <f t="shared" si="17"/>
        <v>0</v>
      </c>
    </row>
    <row r="111" spans="1:8" hidden="1" x14ac:dyDescent="0.25">
      <c r="A111" s="9" t="s">
        <v>204</v>
      </c>
      <c r="B111" s="10" t="s">
        <v>205</v>
      </c>
      <c r="C111" s="11">
        <v>-38817.629999999997</v>
      </c>
      <c r="D111" s="11">
        <v>0</v>
      </c>
      <c r="E111" s="11">
        <f t="shared" si="16"/>
        <v>38817.629999999997</v>
      </c>
      <c r="F111" s="11">
        <v>0</v>
      </c>
      <c r="G111" s="11">
        <f t="shared" si="17"/>
        <v>0</v>
      </c>
    </row>
    <row r="112" spans="1:8" hidden="1" x14ac:dyDescent="0.25">
      <c r="A112" s="6" t="s">
        <v>206</v>
      </c>
      <c r="B112" s="7" t="s">
        <v>207</v>
      </c>
      <c r="C112" s="8">
        <v>0</v>
      </c>
      <c r="D112" s="8">
        <v>2035.69</v>
      </c>
      <c r="E112" s="8">
        <f t="shared" si="16"/>
        <v>2035.69</v>
      </c>
      <c r="F112" s="8">
        <v>78</v>
      </c>
      <c r="G112" s="8">
        <f t="shared" si="17"/>
        <v>-1957.69</v>
      </c>
    </row>
    <row r="113" spans="1:10" hidden="1" x14ac:dyDescent="0.25">
      <c r="A113" s="9" t="s">
        <v>208</v>
      </c>
      <c r="B113" s="10" t="s">
        <v>209</v>
      </c>
      <c r="C113" s="11">
        <v>0</v>
      </c>
      <c r="D113" s="11">
        <v>2035.69</v>
      </c>
      <c r="E113" s="11">
        <f t="shared" si="16"/>
        <v>2035.69</v>
      </c>
      <c r="F113" s="11">
        <v>78</v>
      </c>
      <c r="G113" s="11">
        <f t="shared" si="17"/>
        <v>-1957.69</v>
      </c>
    </row>
    <row r="114" spans="1:10" x14ac:dyDescent="0.25">
      <c r="A114" s="27" t="s">
        <v>210</v>
      </c>
      <c r="B114" s="23" t="s">
        <v>211</v>
      </c>
      <c r="C114" s="18">
        <f>C115+C121+C122+C125+C128+C120</f>
        <v>3728873916.2000003</v>
      </c>
      <c r="D114" s="18">
        <f>D115+D121+D122+D125+D128</f>
        <v>3492030770.02</v>
      </c>
      <c r="E114" s="22">
        <f t="shared" si="16"/>
        <v>-236843146.18000031</v>
      </c>
      <c r="F114" s="18">
        <f>F115+F121+F122+F125+F128</f>
        <v>3083693329</v>
      </c>
      <c r="G114" s="22">
        <f t="shared" si="17"/>
        <v>-408337441.01999998</v>
      </c>
      <c r="H114" s="18" t="e">
        <f>H115+H121+H122+H125+H128+#REF!</f>
        <v>#REF!</v>
      </c>
    </row>
    <row r="115" spans="1:10" ht="25.5" x14ac:dyDescent="0.25">
      <c r="A115" s="28" t="s">
        <v>212</v>
      </c>
      <c r="B115" s="24" t="s">
        <v>213</v>
      </c>
      <c r="C115" s="19">
        <f>C116+C117+C118+C119</f>
        <v>3724898990.4099998</v>
      </c>
      <c r="D115" s="19">
        <f t="shared" ref="D115:F115" si="20">D116+D117+D118+D119</f>
        <v>3491420973.1599998</v>
      </c>
      <c r="E115" s="22">
        <f t="shared" si="16"/>
        <v>-233478017.25</v>
      </c>
      <c r="F115" s="19">
        <f t="shared" si="20"/>
        <v>3083693329</v>
      </c>
      <c r="G115" s="22">
        <f t="shared" si="17"/>
        <v>-407727644.15999985</v>
      </c>
      <c r="H115" s="1">
        <v>1</v>
      </c>
    </row>
    <row r="116" spans="1:10" x14ac:dyDescent="0.25">
      <c r="A116" s="29" t="s">
        <v>214</v>
      </c>
      <c r="B116" s="25" t="s">
        <v>215</v>
      </c>
      <c r="C116" s="20">
        <v>415720854.58999997</v>
      </c>
      <c r="D116" s="20">
        <v>417976916.54000002</v>
      </c>
      <c r="E116" s="22">
        <f t="shared" si="16"/>
        <v>2256061.9500000477</v>
      </c>
      <c r="F116" s="20">
        <v>415056000</v>
      </c>
      <c r="G116" s="22">
        <f t="shared" si="17"/>
        <v>-2920916.5400000215</v>
      </c>
      <c r="H116" s="1">
        <v>1</v>
      </c>
    </row>
    <row r="117" spans="1:10" x14ac:dyDescent="0.25">
      <c r="A117" s="29" t="s">
        <v>216</v>
      </c>
      <c r="B117" s="25" t="s">
        <v>217</v>
      </c>
      <c r="C117" s="20">
        <v>1099677718.71</v>
      </c>
      <c r="D117" s="20">
        <v>807916628.41999996</v>
      </c>
      <c r="E117" s="22">
        <f t="shared" si="16"/>
        <v>-291761090.29000008</v>
      </c>
      <c r="F117" s="20">
        <v>531869415.25</v>
      </c>
      <c r="G117" s="22">
        <f t="shared" si="17"/>
        <v>-276047213.16999996</v>
      </c>
      <c r="H117" s="20" t="e">
        <f>SUM(#REF!)</f>
        <v>#REF!</v>
      </c>
    </row>
    <row r="118" spans="1:10" x14ac:dyDescent="0.25">
      <c r="A118" s="29" t="s">
        <v>218</v>
      </c>
      <c r="B118" s="25" t="s">
        <v>219</v>
      </c>
      <c r="C118" s="20">
        <v>2120704855.78</v>
      </c>
      <c r="D118" s="20">
        <v>2166259708.1999998</v>
      </c>
      <c r="E118" s="22">
        <f t="shared" si="16"/>
        <v>45554852.419999838</v>
      </c>
      <c r="F118" s="20">
        <v>2126369243.75</v>
      </c>
      <c r="G118" s="22">
        <f t="shared" si="17"/>
        <v>-39890464.449999809</v>
      </c>
      <c r="H118" s="1">
        <v>1</v>
      </c>
    </row>
    <row r="119" spans="1:10" x14ac:dyDescent="0.25">
      <c r="A119" s="29" t="s">
        <v>220</v>
      </c>
      <c r="B119" s="25" t="s">
        <v>221</v>
      </c>
      <c r="C119" s="20">
        <v>88795561.329999998</v>
      </c>
      <c r="D119" s="20">
        <v>99267720</v>
      </c>
      <c r="E119" s="22">
        <f t="shared" si="16"/>
        <v>10472158.670000002</v>
      </c>
      <c r="F119" s="20">
        <v>10398670</v>
      </c>
      <c r="G119" s="22">
        <f t="shared" si="17"/>
        <v>-88869050</v>
      </c>
      <c r="H119" s="1">
        <v>1</v>
      </c>
      <c r="I119" s="31"/>
      <c r="J119" s="31"/>
    </row>
    <row r="120" spans="1:10" ht="17.25" customHeight="1" x14ac:dyDescent="0.25">
      <c r="A120" s="29" t="s">
        <v>259</v>
      </c>
      <c r="B120" s="25" t="s">
        <v>252</v>
      </c>
      <c r="C120" s="20">
        <v>8000</v>
      </c>
      <c r="D120" s="20">
        <v>0</v>
      </c>
      <c r="E120" s="22">
        <f t="shared" si="16"/>
        <v>-8000</v>
      </c>
      <c r="F120" s="20">
        <v>0</v>
      </c>
      <c r="G120" s="22">
        <f t="shared" si="17"/>
        <v>0</v>
      </c>
      <c r="I120" s="31"/>
      <c r="J120" s="31"/>
    </row>
    <row r="121" spans="1:10" x14ac:dyDescent="0.25">
      <c r="A121" s="28" t="s">
        <v>222</v>
      </c>
      <c r="B121" s="24" t="s">
        <v>223</v>
      </c>
      <c r="C121" s="19">
        <v>1718285.65</v>
      </c>
      <c r="D121" s="19">
        <v>2316370.42</v>
      </c>
      <c r="E121" s="22">
        <f t="shared" si="16"/>
        <v>598084.77</v>
      </c>
      <c r="F121" s="19">
        <v>0</v>
      </c>
      <c r="G121" s="22">
        <f t="shared" si="17"/>
        <v>-2316370.42</v>
      </c>
      <c r="H121" s="1">
        <v>1</v>
      </c>
    </row>
    <row r="122" spans="1:10" x14ac:dyDescent="0.25">
      <c r="A122" s="28" t="s">
        <v>224</v>
      </c>
      <c r="B122" s="24" t="s">
        <v>225</v>
      </c>
      <c r="C122" s="19">
        <v>355450</v>
      </c>
      <c r="D122" s="19">
        <v>112143.02</v>
      </c>
      <c r="E122" s="22">
        <f t="shared" si="16"/>
        <v>-243306.97999999998</v>
      </c>
      <c r="F122" s="19">
        <v>0</v>
      </c>
      <c r="G122" s="22">
        <f t="shared" si="17"/>
        <v>-112143.02</v>
      </c>
      <c r="H122" s="1">
        <v>1</v>
      </c>
    </row>
    <row r="123" spans="1:10" x14ac:dyDescent="0.25">
      <c r="A123" s="29" t="s">
        <v>226</v>
      </c>
      <c r="B123" s="25" t="s">
        <v>227</v>
      </c>
      <c r="C123" s="20">
        <v>355450</v>
      </c>
      <c r="D123" s="20">
        <v>112143.02</v>
      </c>
      <c r="E123" s="22">
        <f t="shared" si="16"/>
        <v>-243306.97999999998</v>
      </c>
      <c r="F123" s="20">
        <v>0</v>
      </c>
      <c r="G123" s="22">
        <f t="shared" si="17"/>
        <v>-112143.02</v>
      </c>
      <c r="H123" s="1">
        <v>1</v>
      </c>
    </row>
    <row r="124" spans="1:10" ht="25.5" x14ac:dyDescent="0.25">
      <c r="A124" s="30" t="s">
        <v>228</v>
      </c>
      <c r="B124" s="26" t="s">
        <v>229</v>
      </c>
      <c r="C124" s="21">
        <v>355450</v>
      </c>
      <c r="D124" s="21">
        <v>112143.02</v>
      </c>
      <c r="E124" s="21">
        <f t="shared" si="16"/>
        <v>-243306.97999999998</v>
      </c>
      <c r="F124" s="21">
        <v>0</v>
      </c>
      <c r="G124" s="22">
        <f t="shared" si="17"/>
        <v>-112143.02</v>
      </c>
      <c r="H124" s="1">
        <v>1</v>
      </c>
    </row>
    <row r="125" spans="1:10" ht="38.25" x14ac:dyDescent="0.25">
      <c r="A125" s="28" t="s">
        <v>230</v>
      </c>
      <c r="B125" s="24" t="s">
        <v>231</v>
      </c>
      <c r="C125" s="19">
        <v>12191876.130000001</v>
      </c>
      <c r="D125" s="19">
        <v>21316654.440000001</v>
      </c>
      <c r="E125" s="22">
        <f t="shared" si="16"/>
        <v>9124778.3100000005</v>
      </c>
      <c r="F125" s="19">
        <v>0</v>
      </c>
      <c r="G125" s="22">
        <f t="shared" si="17"/>
        <v>-21316654.440000001</v>
      </c>
      <c r="H125" s="1">
        <v>1</v>
      </c>
    </row>
    <row r="126" spans="1:10" ht="41.25" customHeight="1" x14ac:dyDescent="0.25">
      <c r="A126" s="29" t="s">
        <v>232</v>
      </c>
      <c r="B126" s="25" t="s">
        <v>233</v>
      </c>
      <c r="C126" s="19">
        <v>12191876.130000001</v>
      </c>
      <c r="D126" s="20">
        <v>21316654.440000001</v>
      </c>
      <c r="E126" s="22">
        <f t="shared" si="16"/>
        <v>9124778.3100000005</v>
      </c>
      <c r="F126" s="20">
        <v>0</v>
      </c>
      <c r="G126" s="22">
        <f t="shared" si="17"/>
        <v>-21316654.440000001</v>
      </c>
      <c r="H126" s="1">
        <v>1</v>
      </c>
    </row>
    <row r="127" spans="1:10" ht="38.25" hidden="1" x14ac:dyDescent="0.25">
      <c r="A127" s="9" t="s">
        <v>234</v>
      </c>
      <c r="B127" s="10" t="s">
        <v>235</v>
      </c>
      <c r="C127" s="11">
        <v>3051076.28</v>
      </c>
      <c r="D127" s="11">
        <v>6464794.5800000001</v>
      </c>
      <c r="E127" s="11">
        <f t="shared" ref="E127:E131" si="21">D127-C127</f>
        <v>3413718.3000000003</v>
      </c>
      <c r="F127" s="11">
        <v>0</v>
      </c>
      <c r="G127" s="11">
        <f t="shared" ref="G127:G131" si="22">F127-D127</f>
        <v>-6464794.5800000001</v>
      </c>
    </row>
    <row r="128" spans="1:10" ht="25.5" x14ac:dyDescent="0.25">
      <c r="A128" s="28" t="s">
        <v>236</v>
      </c>
      <c r="B128" s="24" t="s">
        <v>237</v>
      </c>
      <c r="C128" s="19">
        <v>-10298685.99</v>
      </c>
      <c r="D128" s="19">
        <v>-23135371.02</v>
      </c>
      <c r="E128" s="22">
        <f t="shared" si="21"/>
        <v>-12836685.029999999</v>
      </c>
      <c r="F128" s="19">
        <v>0</v>
      </c>
      <c r="G128" s="22">
        <f t="shared" si="22"/>
        <v>23135371.02</v>
      </c>
      <c r="H128" s="1">
        <v>1</v>
      </c>
    </row>
    <row r="129" spans="1:8" ht="25.5" x14ac:dyDescent="0.25">
      <c r="A129" s="29" t="s">
        <v>238</v>
      </c>
      <c r="B129" s="25" t="s">
        <v>239</v>
      </c>
      <c r="C129" s="19">
        <v>-10298685.99</v>
      </c>
      <c r="D129" s="20">
        <v>-23135371.02</v>
      </c>
      <c r="E129" s="22">
        <f t="shared" si="21"/>
        <v>-12836685.029999999</v>
      </c>
      <c r="F129" s="20">
        <v>0</v>
      </c>
      <c r="G129" s="22">
        <f t="shared" si="22"/>
        <v>23135371.02</v>
      </c>
      <c r="H129" s="1">
        <v>1</v>
      </c>
    </row>
    <row r="130" spans="1:8" ht="38.25" hidden="1" x14ac:dyDescent="0.25">
      <c r="A130" s="9" t="s">
        <v>240</v>
      </c>
      <c r="B130" s="10" t="s">
        <v>241</v>
      </c>
      <c r="C130" s="11">
        <v>0</v>
      </c>
      <c r="D130" s="11">
        <v>-2962843.43</v>
      </c>
      <c r="E130" s="11">
        <f t="shared" si="21"/>
        <v>-2962843.43</v>
      </c>
      <c r="F130" s="11">
        <v>0</v>
      </c>
      <c r="G130" s="11">
        <f t="shared" si="22"/>
        <v>2962843.43</v>
      </c>
    </row>
    <row r="131" spans="1:8" ht="25.5" hidden="1" x14ac:dyDescent="0.25">
      <c r="A131" s="9" t="s">
        <v>242</v>
      </c>
      <c r="B131" s="10" t="s">
        <v>243</v>
      </c>
      <c r="C131" s="11">
        <v>-53687210.299999997</v>
      </c>
      <c r="D131" s="11">
        <v>-3795795.68</v>
      </c>
      <c r="E131" s="11">
        <f t="shared" si="21"/>
        <v>49891414.619999997</v>
      </c>
      <c r="F131" s="11">
        <v>0</v>
      </c>
      <c r="G131" s="11">
        <f t="shared" si="22"/>
        <v>3795795.68</v>
      </c>
    </row>
    <row r="132" spans="1:8" x14ac:dyDescent="0.25">
      <c r="A132" s="39" t="s">
        <v>246</v>
      </c>
      <c r="B132" s="39"/>
      <c r="C132" s="22">
        <f>C6+C114</f>
        <v>5365214688.0500002</v>
      </c>
      <c r="D132" s="22">
        <f>D6+D114</f>
        <v>5078280719.96</v>
      </c>
      <c r="E132" s="22">
        <f>E6+E114</f>
        <v>-286933968.09000033</v>
      </c>
      <c r="F132" s="22">
        <f>F6+F114</f>
        <v>4759117002.54</v>
      </c>
      <c r="G132" s="22">
        <f>F132-D132</f>
        <v>-319163717.42000008</v>
      </c>
      <c r="H132" s="1">
        <v>1</v>
      </c>
    </row>
    <row r="133" spans="1:8" x14ac:dyDescent="0.25">
      <c r="A133" s="36"/>
      <c r="B133" s="37"/>
      <c r="C133" s="37"/>
      <c r="D133" s="37"/>
      <c r="E133" s="38"/>
      <c r="F133" s="37"/>
    </row>
    <row r="134" spans="1:8" x14ac:dyDescent="0.25">
      <c r="E134" s="34"/>
      <c r="G134" s="34"/>
    </row>
    <row r="136" spans="1:8" x14ac:dyDescent="0.25">
      <c r="D136" s="34"/>
      <c r="F136" s="34"/>
    </row>
  </sheetData>
  <autoFilter ref="A5:H132">
    <filterColumn colId="7">
      <customFilters>
        <customFilter operator="notEqual" val=" "/>
      </customFilters>
    </filterColumn>
  </autoFilter>
  <mergeCells count="3">
    <mergeCell ref="A133:F133"/>
    <mergeCell ref="A132:B132"/>
    <mergeCell ref="A1:G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1" fitToHeight="0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" sqref="D4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12.2021&lt;/string&gt;&#10;  &lt;/DateInfo&gt;&#10;  &lt;Code&gt;MAKET_GENERATOR&lt;/Code&gt;&#10;  &lt;ObjectCode&gt;MAKET_GENERATOR&lt;/ObjectCode&gt;&#10;  &lt;DocName&gt;Генератор отчетов (с использованием макета)&lt;/DocName&gt;&#10;  &lt;VariantName&gt;Реестр источников доходов (копия от 19.11.2021 3:27:48)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8EF9F7F-40C5-4B28-A496-4B1CBF691D0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Документ</vt:lpstr>
      <vt:lpstr>Лист1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belokurova</dc:creator>
  <cp:lastModifiedBy>Starceva</cp:lastModifiedBy>
  <cp:lastPrinted>2022-11-21T08:26:37Z</cp:lastPrinted>
  <dcterms:created xsi:type="dcterms:W3CDTF">2021-11-24T09:22:58Z</dcterms:created>
  <dcterms:modified xsi:type="dcterms:W3CDTF">2023-11-16T08:59:53Z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(с использованием макета)</vt:lpwstr>
  </property>
  <property fmtid="{D5CDD505-2E9C-101B-9397-08002B2CF9AE}" pid="3" name="Название отчета">
    <vt:lpwstr>Реестр источников доходов (копия от 19.11.2021 3_27_48)(10).xlsx</vt:lpwstr>
  </property>
  <property fmtid="{D5CDD505-2E9C-101B-9397-08002B2CF9AE}" pid="4" name="Версия клиента">
    <vt:lpwstr>21.1.34.10260 (.NET 4.7.2)</vt:lpwstr>
  </property>
  <property fmtid="{D5CDD505-2E9C-101B-9397-08002B2CF9AE}" pid="5" name="Версия базы">
    <vt:lpwstr>21.1.1422.1256770541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02-фу-белокурова-тг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